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536" windowHeight="5112" tabRatio="836" activeTab="0"/>
  </bookViews>
  <sheets>
    <sheet name="4 病院数等（区部・多摩別）（済）" sheetId="1" r:id="rId1"/>
  </sheets>
  <definedNames>
    <definedName name="_xlnm.Print_Area" localSheetId="0">'4 病院数等（区部・多摩別）（済）'!$A$1:$P$23</definedName>
  </definedNames>
  <calcPr fullCalcOnLoad="1"/>
</workbook>
</file>

<file path=xl/sharedStrings.xml><?xml version="1.0" encoding="utf-8"?>
<sst xmlns="http://schemas.openxmlformats.org/spreadsheetml/2006/main" count="37" uniqueCount="18">
  <si>
    <t>合計</t>
  </si>
  <si>
    <t>（各年10月1日現在）</t>
  </si>
  <si>
    <t>区部</t>
  </si>
  <si>
    <t>多摩</t>
  </si>
  <si>
    <t>延べ総数</t>
  </si>
  <si>
    <t>○精神科・心療内科　診療所数　</t>
  </si>
  <si>
    <t>○精神科・心療内科　病院数　</t>
  </si>
  <si>
    <t>○精神病床数</t>
  </si>
  <si>
    <t>都内の精神病床数、精神科・心療内科標ぼう病院数・診療所数</t>
  </si>
  <si>
    <t>H24</t>
  </si>
  <si>
    <t>H25</t>
  </si>
  <si>
    <t>H26</t>
  </si>
  <si>
    <t>H27</t>
  </si>
  <si>
    <t>H28</t>
  </si>
  <si>
    <t>H29</t>
  </si>
  <si>
    <r>
      <t>(出典) 「東京都の医療施設」(平成23</t>
    </r>
    <r>
      <rPr>
        <sz val="11"/>
        <rFont val="ＭＳ Ｐゴシック"/>
        <family val="3"/>
      </rPr>
      <t>年～平成</t>
    </r>
    <r>
      <rPr>
        <sz val="11"/>
        <rFont val="ＭＳ Ｐゴシック"/>
        <family val="3"/>
      </rPr>
      <t>29年</t>
    </r>
    <r>
      <rPr>
        <sz val="11"/>
        <rFont val="ＭＳ Ｐゴシック"/>
        <family val="3"/>
      </rPr>
      <t>）</t>
    </r>
  </si>
  <si>
    <t>※ 複数の診療科を標ぼうする病院については、重複計上している。</t>
  </si>
  <si>
    <t>※ 複数の診療科を標ぼうする診療所については、重複計上している。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</si>
</sst>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0;&quot;▲ &quot;0.00"/>
    <numFmt numFmtId="180" formatCode="0;&quot;▲ &quot;0"/>
    <numFmt numFmtId="181" formatCode="#,##0;&quot;▲ &quot;#,##0"/>
    <numFmt numFmtId="182" formatCode="0.0%"/>
    <numFmt numFmtId="183" formatCode="#,##0.00_ "/>
    <numFmt numFmtId="184" formatCode="#,##0.0_ "/>
    <numFmt numFmtId="185" formatCode="#,##0.00;&quot;▲ &quot;#,##0.00"/>
    <numFmt numFmtId="186" formatCode="#,##0;[Red]&quot;△&quot;#,##0"/>
    <numFmt numFmtId="187" formatCode="#,##0.0;[Red]\-#,##0.0"/>
    <numFmt numFmtId="188" formatCode="#,##0.000;[Red]\-#,##0.000"/>
    <numFmt numFmtId="189" formatCode="#,##0_);[Red]\(#,##0\)"/>
    <numFmt numFmtId="190" formatCode="#,##0_ &quot;人&quot;"/>
    <numFmt numFmtId="191" formatCode="#,##0_ &quot;施&quot;&quot;設&quot;"/>
    <numFmt numFmtId="192" formatCode="#,##0;[Red]&quot;△&quot;#,##0\ "/>
    <numFmt numFmtId="193" formatCode="#,##0&quot;人&quot;;[Red]\-#,##0"/>
    <numFmt numFmtId="194" formatCode="0.00_ "/>
    <numFmt numFmtId="195" formatCode="[&lt;=999]000;[&lt;=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;0;"/>
    <numFmt numFmtId="202" formatCode="0.0_);[Red]\(0.0\)"/>
    <numFmt numFmtId="203" formatCode="0.000_ "/>
    <numFmt numFmtId="204" formatCode="#,##0&quot;時&quot;&quot;間&quot;"/>
    <numFmt numFmtId="205" formatCode="#,##0&quot;人&quot;&quot;日&quot;"/>
    <numFmt numFmtId="206" formatCode="#,##0&quot;人&quot;"/>
    <numFmt numFmtId="207" formatCode="#,##0&quot;日&quot;"/>
    <numFmt numFmtId="208" formatCode="#,##0&quot;か所&quot;"/>
    <numFmt numFmtId="209" formatCode="#,##0&quot;人分&quot;"/>
    <numFmt numFmtId="210" formatCode="_ * #,##0.0&quot;倍&quot;;_ * \-#,##0.0_ ;_ * &quot;-&quot;_ ;_ @_ "/>
    <numFmt numFmtId="211" formatCode="#,##0;[Red]\-#,##0;\-"/>
    <numFmt numFmtId="212" formatCode="#,##0.0;[Red]\-#,##0.0;\-"/>
    <numFmt numFmtId="213" formatCode="0&quot;％&quot;"/>
    <numFmt numFmtId="214" formatCode="0\ %"/>
    <numFmt numFmtId="215" formatCode="General&quot;人&quot;"/>
    <numFmt numFmtId="216" formatCode="General&quot;か所&quot;"/>
    <numFmt numFmtId="217" formatCode="m&quot;月&quot;d&quot;日&quot;;@"/>
    <numFmt numFmtId="218" formatCode="\(\ #,##0_ \)"/>
    <numFmt numFmtId="219" formatCode="[$-411]ggge&quot;年&quot;m&quot;月&quot;d&quot;日&quot;;@"/>
    <numFmt numFmtId="220" formatCode="_ * #,##0_ ;[Red]_ * &quot;△&quot;#,##0_ ;_ * &quot;-&quot;_ ;_ @_ "/>
    <numFmt numFmtId="221" formatCode="#,##0_ ;[Red]\-#,##0\ "/>
    <numFmt numFmtId="222" formatCode="#,##0;&quot;△ &quot;#,##0"/>
    <numFmt numFmtId="223" formatCode="#,##0.0_);[Red]\(#,##0.0\)"/>
    <numFmt numFmtId="224" formatCode="#,##0.00_);[Red]\(#,##0.00\)"/>
    <numFmt numFmtId="225" formatCode="#,##0.0;&quot;△ &quot;#,##0.0"/>
    <numFmt numFmtId="226" formatCode="_ * #,##0.0_ ;[Red]_ * &quot;△&quot;#,##0.0_ ;_ * &quot;-&quot;_ ;_ @_ "/>
    <numFmt numFmtId="227" formatCode="_ * #,##0.00_ ;[Red]_ * &quot;△&quot;#,##0.00_ ;_ * &quot;-&quot;_ ;_ @_ "/>
    <numFmt numFmtId="228" formatCode="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HGS創英角ｺﾞｼｯｸUB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2" fillId="0" borderId="0" xfId="62" applyFont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2" fillId="0" borderId="0" xfId="62" applyFont="1" applyBorder="1" applyAlignment="1">
      <alignment horizontal="right"/>
      <protection/>
    </xf>
    <xf numFmtId="0" fontId="2" fillId="0" borderId="10" xfId="62" applyFont="1" applyBorder="1" applyAlignment="1">
      <alignment horizontal="right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3" fillId="0" borderId="0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38" fontId="23" fillId="0" borderId="0" xfId="49" applyFont="1" applyFill="1" applyBorder="1" applyAlignment="1">
      <alignment vertical="center"/>
    </xf>
    <xf numFmtId="56" fontId="23" fillId="0" borderId="0" xfId="62" applyNumberFormat="1" applyFont="1" applyFill="1" applyBorder="1" applyAlignment="1">
      <alignment horizontal="center" vertical="center"/>
      <protection/>
    </xf>
    <xf numFmtId="38" fontId="23" fillId="0" borderId="0" xfId="49" applyFont="1" applyBorder="1" applyAlignment="1">
      <alignment vertical="center"/>
    </xf>
    <xf numFmtId="3" fontId="23" fillId="0" borderId="0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23" fillId="0" borderId="0" xfId="62" applyFont="1" applyFill="1" applyBorder="1" applyAlignment="1">
      <alignment horizontal="center" vertical="center" shrinkToFit="1"/>
      <protection/>
    </xf>
    <xf numFmtId="38" fontId="23" fillId="0" borderId="0" xfId="49" applyFont="1" applyFill="1" applyBorder="1" applyAlignment="1">
      <alignment horizontal="center" vertical="center"/>
    </xf>
    <xf numFmtId="38" fontId="23" fillId="0" borderId="0" xfId="49" applyFont="1" applyBorder="1" applyAlignment="1">
      <alignment horizontal="center" vertical="center"/>
    </xf>
    <xf numFmtId="0" fontId="0" fillId="0" borderId="0" xfId="62" applyFont="1" applyAlignment="1">
      <alignment vertical="center"/>
      <protection/>
    </xf>
    <xf numFmtId="0" fontId="0" fillId="0" borderId="0" xfId="62">
      <alignment/>
      <protection/>
    </xf>
    <xf numFmtId="0" fontId="0" fillId="0" borderId="0" xfId="62" applyFont="1" applyBorder="1">
      <alignment/>
      <protection/>
    </xf>
    <xf numFmtId="0" fontId="24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top"/>
      <protection/>
    </xf>
    <xf numFmtId="0" fontId="2" fillId="0" borderId="10" xfId="62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1" xfId="62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38" fontId="2" fillId="0" borderId="0" xfId="49" applyFont="1" applyFill="1" applyBorder="1" applyAlignment="1">
      <alignment vertical="center"/>
    </xf>
    <xf numFmtId="189" fontId="2" fillId="0" borderId="0" xfId="49" applyNumberFormat="1" applyFont="1" applyFill="1" applyBorder="1" applyAlignment="1">
      <alignment vertical="center"/>
    </xf>
    <xf numFmtId="189" fontId="2" fillId="0" borderId="0" xfId="62" applyNumberFormat="1" applyFont="1" applyAlignment="1">
      <alignment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38" fontId="2" fillId="0" borderId="10" xfId="49" applyFont="1" applyFill="1" applyBorder="1" applyAlignment="1">
      <alignment vertical="center"/>
    </xf>
    <xf numFmtId="0" fontId="0" fillId="0" borderId="0" xfId="62" applyFont="1" applyAlignment="1">
      <alignment horizontal="left" vertical="top" wrapText="1"/>
      <protection/>
    </xf>
    <xf numFmtId="38" fontId="23" fillId="0" borderId="0" xfId="49" applyFont="1" applyBorder="1" applyAlignment="1">
      <alignment horizontal="center" vertical="center"/>
    </xf>
    <xf numFmtId="38" fontId="23" fillId="0" borderId="0" xfId="49" applyFont="1" applyFill="1" applyBorder="1" applyAlignment="1">
      <alignment horizontal="center" vertical="center"/>
    </xf>
    <xf numFmtId="0" fontId="0" fillId="0" borderId="0" xfId="62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診療所数、精神病床数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精神科・心療内科　病院数の推移</a:t>
            </a:r>
          </a:p>
        </c:rich>
      </c:tx>
      <c:layout>
        <c:manualLayout>
          <c:xMode val="factor"/>
          <c:yMode val="factor"/>
          <c:x val="0"/>
          <c:y val="0.89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0675"/>
          <c:w val="0.801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'4 病院数等（区部・多摩別）（済）'!$B$12</c:f>
              <c:strCache>
                <c:ptCount val="1"/>
                <c:pt idx="0">
                  <c:v>区部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病院数等（区部・多摩別）（済）'!$C$11:$H$11</c:f>
              <c:strCache/>
            </c:strRef>
          </c:cat>
          <c:val>
            <c:numRef>
              <c:f>'4 病院数等（区部・多摩別）（済）'!$C$12:$H$12</c:f>
              <c:numCache/>
            </c:numRef>
          </c:val>
          <c:smooth val="0"/>
        </c:ser>
        <c:ser>
          <c:idx val="1"/>
          <c:order val="1"/>
          <c:tx>
            <c:strRef>
              <c:f>'4 病院数等（区部・多摩別）（済）'!$B$13</c:f>
              <c:strCache>
                <c:ptCount val="1"/>
                <c:pt idx="0">
                  <c:v>多摩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病院数等（区部・多摩別）（済）'!$C$11:$H$11</c:f>
              <c:strCache/>
            </c:strRef>
          </c:cat>
          <c:val>
            <c:numRef>
              <c:f>'4 病院数等（区部・多摩別）（済）'!$C$13:$H$13</c:f>
              <c:numCache/>
            </c:numRef>
          </c:val>
          <c:smooth val="0"/>
        </c:ser>
        <c:ser>
          <c:idx val="2"/>
          <c:order val="2"/>
          <c:tx>
            <c:strRef>
              <c:f>'4 病院数等（区部・多摩別）（済）'!$B$14</c:f>
              <c:strCache>
                <c:ptCount val="1"/>
                <c:pt idx="0">
                  <c:v>延べ総数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病院数等（区部・多摩別）（済）'!$C$11:$H$11</c:f>
              <c:strCache/>
            </c:strRef>
          </c:cat>
          <c:val>
            <c:numRef>
              <c:f>'4 病院数等（区部・多摩別）（済）'!$C$14:$H$14</c:f>
              <c:numCache/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病院数（件）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808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06075"/>
          <c:w val="0.1582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精神科・心療内科　診療所数推移</a:t>
            </a:r>
          </a:p>
        </c:rich>
      </c:tx>
      <c:layout>
        <c:manualLayout>
          <c:xMode val="factor"/>
          <c:yMode val="factor"/>
          <c:x val="-0.003"/>
          <c:y val="0.9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2"/>
          <c:w val="0.815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'4 病院数等（区部・多摩別）（済）'!$B$19</c:f>
              <c:strCache>
                <c:ptCount val="1"/>
                <c:pt idx="0">
                  <c:v>区部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病院数等（区部・多摩別）（済）'!$C$18:$H$18</c:f>
              <c:strCache/>
            </c:strRef>
          </c:cat>
          <c:val>
            <c:numRef>
              <c:f>'4 病院数等（区部・多摩別）（済）'!$C$19:$H$19</c:f>
              <c:numCache/>
            </c:numRef>
          </c:val>
          <c:smooth val="0"/>
        </c:ser>
        <c:ser>
          <c:idx val="1"/>
          <c:order val="1"/>
          <c:tx>
            <c:strRef>
              <c:f>'4 病院数等（区部・多摩別）（済）'!$B$20</c:f>
              <c:strCache>
                <c:ptCount val="1"/>
                <c:pt idx="0">
                  <c:v>多摩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病院数等（区部・多摩別）（済）'!$C$18:$H$18</c:f>
              <c:strCache/>
            </c:strRef>
          </c:cat>
          <c:val>
            <c:numRef>
              <c:f>'4 病院数等（区部・多摩別）（済）'!$C$20:$H$20</c:f>
              <c:numCache/>
            </c:numRef>
          </c:val>
          <c:smooth val="0"/>
        </c:ser>
        <c:ser>
          <c:idx val="2"/>
          <c:order val="2"/>
          <c:tx>
            <c:strRef>
              <c:f>'4 病院数等（区部・多摩別）（済）'!$B$21</c:f>
              <c:strCache>
                <c:ptCount val="1"/>
                <c:pt idx="0">
                  <c:v>延べ総数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病院数等（区部・多摩別）（済）'!$C$18:$H$18</c:f>
              <c:strCache/>
            </c:strRef>
          </c:cat>
          <c:val>
            <c:numRef>
              <c:f>'4 病院数等（区部・多摩別）（済）'!$C$21:$H$21</c:f>
              <c:numCache/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診療所数（件）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6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17275"/>
          <c:w val="0.157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精神病床数の推移</a:t>
            </a:r>
          </a:p>
        </c:rich>
      </c:tx>
      <c:layout>
        <c:manualLayout>
          <c:xMode val="factor"/>
          <c:yMode val="factor"/>
          <c:x val="0.02075"/>
          <c:y val="0.9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065"/>
          <c:w val="0.868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'4 病院数等（区部・多摩別）（済）'!$B$5</c:f>
              <c:strCache>
                <c:ptCount val="1"/>
                <c:pt idx="0">
                  <c:v>区部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病院数等（区部・多摩別）（済）'!$C$4:$H$4</c:f>
              <c:strCache/>
            </c:strRef>
          </c:cat>
          <c:val>
            <c:numRef>
              <c:f>'4 病院数等（区部・多摩別）（済）'!$C$5:$H$5</c:f>
              <c:numCache/>
            </c:numRef>
          </c:val>
          <c:smooth val="0"/>
        </c:ser>
        <c:ser>
          <c:idx val="1"/>
          <c:order val="1"/>
          <c:tx>
            <c:strRef>
              <c:f>'4 病院数等（区部・多摩別）（済）'!$B$6</c:f>
              <c:strCache>
                <c:ptCount val="1"/>
                <c:pt idx="0">
                  <c:v>多摩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病院数等（区部・多摩別）（済）'!$C$4:$H$4</c:f>
              <c:strCache/>
            </c:strRef>
          </c:cat>
          <c:val>
            <c:numRef>
              <c:f>'4 病院数等（区部・多摩別）（済）'!$C$6:$H$6</c:f>
              <c:numCache/>
            </c:numRef>
          </c:val>
          <c:smooth val="0"/>
        </c:ser>
        <c:ser>
          <c:idx val="2"/>
          <c:order val="2"/>
          <c:tx>
            <c:strRef>
              <c:f>'4 病院数等（区部・多摩別）（済）'!$B$7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病院数等（区部・多摩別）（済）'!$C$4:$H$4</c:f>
              <c:strCache/>
            </c:strRef>
          </c:cat>
          <c:val>
            <c:numRef>
              <c:f>'4 病院数等（区部・多摩別）（済）'!$C$7:$H$7</c:f>
              <c:numCache/>
            </c:numRef>
          </c:val>
          <c:smooth val="0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病床数（床）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73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06025"/>
          <c:w val="0.107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8</xdr:row>
      <xdr:rowOff>114300</xdr:rowOff>
    </xdr:from>
    <xdr:to>
      <xdr:col>15</xdr:col>
      <xdr:colOff>695325</xdr:colOff>
      <xdr:row>14</xdr:row>
      <xdr:rowOff>276225</xdr:rowOff>
    </xdr:to>
    <xdr:graphicFrame>
      <xdr:nvGraphicFramePr>
        <xdr:cNvPr id="1" name="グラフ 1"/>
        <xdr:cNvGraphicFramePr/>
      </xdr:nvGraphicFramePr>
      <xdr:xfrm>
        <a:off x="4857750" y="2857500"/>
        <a:ext cx="58293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15</xdr:row>
      <xdr:rowOff>142875</xdr:rowOff>
    </xdr:from>
    <xdr:to>
      <xdr:col>15</xdr:col>
      <xdr:colOff>704850</xdr:colOff>
      <xdr:row>22</xdr:row>
      <xdr:rowOff>38100</xdr:rowOff>
    </xdr:to>
    <xdr:graphicFrame>
      <xdr:nvGraphicFramePr>
        <xdr:cNvPr id="2" name="グラフ 2"/>
        <xdr:cNvGraphicFramePr/>
      </xdr:nvGraphicFramePr>
      <xdr:xfrm>
        <a:off x="4848225" y="5219700"/>
        <a:ext cx="58483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1</xdr:row>
      <xdr:rowOff>85725</xdr:rowOff>
    </xdr:from>
    <xdr:to>
      <xdr:col>15</xdr:col>
      <xdr:colOff>695325</xdr:colOff>
      <xdr:row>7</xdr:row>
      <xdr:rowOff>276225</xdr:rowOff>
    </xdr:to>
    <xdr:graphicFrame>
      <xdr:nvGraphicFramePr>
        <xdr:cNvPr id="3" name="グラフ 3"/>
        <xdr:cNvGraphicFramePr/>
      </xdr:nvGraphicFramePr>
      <xdr:xfrm>
        <a:off x="4848225" y="495300"/>
        <a:ext cx="58388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323850</xdr:colOff>
      <xdr:row>0</xdr:row>
      <xdr:rowOff>57150</xdr:rowOff>
    </xdr:from>
    <xdr:to>
      <xdr:col>15</xdr:col>
      <xdr:colOff>828675</xdr:colOff>
      <xdr:row>1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9353550" y="57150"/>
          <a:ext cx="1466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参考資料１－４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="115" zoomScaleSheetLayoutView="115" workbookViewId="0" topLeftCell="A1">
      <selection activeCell="A1" sqref="A1"/>
    </sheetView>
  </sheetViews>
  <sheetFormatPr defaultColWidth="9.00390625" defaultRowHeight="13.5"/>
  <cols>
    <col min="1" max="1" width="2.75390625" style="21" customWidth="1"/>
    <col min="2" max="8" width="7.625" style="21" customWidth="1"/>
    <col min="9" max="9" width="9.00390625" style="21" customWidth="1"/>
    <col min="10" max="10" width="2.875" style="21" customWidth="1"/>
    <col min="11" max="18" width="12.625" style="21" customWidth="1"/>
    <col min="19" max="16384" width="9.00390625" style="21" customWidth="1"/>
  </cols>
  <sheetData>
    <row r="1" ht="32.25" customHeight="1">
      <c r="A1" s="23" t="s">
        <v>8</v>
      </c>
    </row>
    <row r="2" spans="1:17" s="3" customFormat="1" ht="30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24.75" customHeight="1" thickBot="1">
      <c r="A3" s="1"/>
      <c r="B3" s="27"/>
      <c r="C3" s="27"/>
      <c r="D3" s="27"/>
      <c r="E3" s="5"/>
      <c r="F3" s="28"/>
      <c r="G3" s="5"/>
      <c r="H3" s="6" t="s">
        <v>1</v>
      </c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24.75" customHeight="1">
      <c r="A4" s="1"/>
      <c r="B4" s="29"/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24.75" customHeight="1">
      <c r="A5" s="1"/>
      <c r="B5" s="25" t="s">
        <v>2</v>
      </c>
      <c r="C5" s="31">
        <f>7686</f>
        <v>7686</v>
      </c>
      <c r="D5" s="32">
        <f>7331</f>
        <v>7331</v>
      </c>
      <c r="E5" s="32">
        <f>7042</f>
        <v>7042</v>
      </c>
      <c r="F5" s="33">
        <f>6959</f>
        <v>6959</v>
      </c>
      <c r="G5" s="33">
        <v>6946</v>
      </c>
      <c r="H5" s="33">
        <v>6874</v>
      </c>
      <c r="I5" s="2"/>
      <c r="J5" s="2"/>
      <c r="K5" s="2"/>
      <c r="L5" s="2"/>
      <c r="M5" s="2"/>
      <c r="N5" s="2"/>
      <c r="O5" s="2"/>
      <c r="P5" s="2"/>
      <c r="Q5" s="2"/>
    </row>
    <row r="6" spans="2:8" ht="24.75" customHeight="1">
      <c r="B6" s="25" t="s">
        <v>3</v>
      </c>
      <c r="C6" s="31">
        <f>15663+60</f>
        <v>15723</v>
      </c>
      <c r="D6" s="32">
        <f>15650+60</f>
        <v>15710</v>
      </c>
      <c r="E6" s="32">
        <f>15510+60</f>
        <v>15570</v>
      </c>
      <c r="F6" s="33">
        <f>15475+60</f>
        <v>15535</v>
      </c>
      <c r="G6" s="33">
        <f>15406+60</f>
        <v>15466</v>
      </c>
      <c r="H6" s="33">
        <v>15405</v>
      </c>
    </row>
    <row r="7" spans="2:8" ht="24.75" customHeight="1" thickBot="1">
      <c r="B7" s="34" t="s">
        <v>0</v>
      </c>
      <c r="C7" s="35">
        <f aca="true" t="shared" si="0" ref="C7:H7">SUM(C5:C6)</f>
        <v>23409</v>
      </c>
      <c r="D7" s="35">
        <f t="shared" si="0"/>
        <v>23041</v>
      </c>
      <c r="E7" s="35">
        <f t="shared" si="0"/>
        <v>22612</v>
      </c>
      <c r="F7" s="35">
        <f t="shared" si="0"/>
        <v>22494</v>
      </c>
      <c r="G7" s="35">
        <f t="shared" si="0"/>
        <v>22412</v>
      </c>
      <c r="H7" s="35">
        <f t="shared" si="0"/>
        <v>22279</v>
      </c>
    </row>
    <row r="8" ht="30" customHeight="1">
      <c r="B8" s="24"/>
    </row>
    <row r="9" spans="1:27" s="3" customFormat="1" ht="30" customHeight="1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  <c r="AA9" s="2"/>
    </row>
    <row r="10" spans="2:28" s="3" customFormat="1" ht="24.75" customHeight="1" thickBot="1">
      <c r="B10" s="27"/>
      <c r="C10" s="27"/>
      <c r="D10" s="28"/>
      <c r="E10" s="5"/>
      <c r="F10" s="28"/>
      <c r="G10" s="28"/>
      <c r="H10" s="6" t="s">
        <v>1</v>
      </c>
      <c r="S10" s="4"/>
      <c r="T10" s="7"/>
      <c r="U10" s="7"/>
      <c r="V10" s="7"/>
      <c r="W10" s="7"/>
      <c r="X10" s="7"/>
      <c r="Y10" s="7"/>
      <c r="Z10" s="4"/>
      <c r="AA10" s="5"/>
      <c r="AB10" s="8"/>
    </row>
    <row r="11" spans="2:28" s="3" customFormat="1" ht="24.75" customHeight="1">
      <c r="B11" s="29"/>
      <c r="C11" s="30" t="s">
        <v>9</v>
      </c>
      <c r="D11" s="30" t="s">
        <v>10</v>
      </c>
      <c r="E11" s="30" t="s">
        <v>11</v>
      </c>
      <c r="F11" s="30" t="s">
        <v>12</v>
      </c>
      <c r="G11" s="30" t="s">
        <v>13</v>
      </c>
      <c r="H11" s="30" t="s">
        <v>14</v>
      </c>
      <c r="S11" s="4"/>
      <c r="T11" s="9"/>
      <c r="U11" s="10"/>
      <c r="V11" s="10"/>
      <c r="W11" s="10"/>
      <c r="X11" s="10"/>
      <c r="Y11" s="10"/>
      <c r="Z11" s="10"/>
      <c r="AA11" s="11"/>
      <c r="AB11" s="8"/>
    </row>
    <row r="12" spans="2:28" s="3" customFormat="1" ht="24.75" customHeight="1">
      <c r="B12" s="25" t="s">
        <v>2</v>
      </c>
      <c r="C12" s="31">
        <f>97+30</f>
        <v>127</v>
      </c>
      <c r="D12" s="31">
        <f>100+29</f>
        <v>129</v>
      </c>
      <c r="E12" s="31">
        <f>101+28</f>
        <v>129</v>
      </c>
      <c r="F12" s="31">
        <f>105+29</f>
        <v>134</v>
      </c>
      <c r="G12" s="31">
        <f>107+30</f>
        <v>137</v>
      </c>
      <c r="H12" s="31">
        <v>137</v>
      </c>
      <c r="S12" s="4"/>
      <c r="T12" s="13"/>
      <c r="U12" s="12"/>
      <c r="V12" s="12"/>
      <c r="W12" s="12"/>
      <c r="X12" s="12"/>
      <c r="Y12" s="12"/>
      <c r="Z12" s="14"/>
      <c r="AA12" s="15"/>
      <c r="AB12" s="8"/>
    </row>
    <row r="13" spans="2:28" s="3" customFormat="1" ht="24.75" customHeight="1">
      <c r="B13" s="25" t="s">
        <v>3</v>
      </c>
      <c r="C13" s="31">
        <f>57+14+1+1</f>
        <v>73</v>
      </c>
      <c r="D13" s="31">
        <f>57+14+1+1</f>
        <v>73</v>
      </c>
      <c r="E13" s="31">
        <f>60+15+1+1</f>
        <v>77</v>
      </c>
      <c r="F13" s="31">
        <f>59+15+1+1</f>
        <v>76</v>
      </c>
      <c r="G13" s="31">
        <f>61+14+1+1</f>
        <v>77</v>
      </c>
      <c r="H13" s="31">
        <v>79</v>
      </c>
      <c r="S13" s="4"/>
      <c r="T13" s="13"/>
      <c r="U13" s="12"/>
      <c r="V13" s="12"/>
      <c r="W13" s="12"/>
      <c r="X13" s="12"/>
      <c r="Y13" s="12"/>
      <c r="Z13" s="14"/>
      <c r="AA13" s="15"/>
      <c r="AB13" s="8"/>
    </row>
    <row r="14" spans="2:28" s="3" customFormat="1" ht="24.75" customHeight="1" thickBot="1">
      <c r="B14" s="34" t="s">
        <v>4</v>
      </c>
      <c r="C14" s="35">
        <f aca="true" t="shared" si="1" ref="C14:H14">SUM(C12:C13)</f>
        <v>200</v>
      </c>
      <c r="D14" s="35">
        <f t="shared" si="1"/>
        <v>202</v>
      </c>
      <c r="E14" s="35">
        <f t="shared" si="1"/>
        <v>206</v>
      </c>
      <c r="F14" s="35">
        <f t="shared" si="1"/>
        <v>210</v>
      </c>
      <c r="G14" s="35">
        <f t="shared" si="1"/>
        <v>214</v>
      </c>
      <c r="H14" s="35">
        <f t="shared" si="1"/>
        <v>216</v>
      </c>
      <c r="S14" s="4"/>
      <c r="T14" s="13"/>
      <c r="U14" s="12"/>
      <c r="V14" s="12"/>
      <c r="W14" s="12"/>
      <c r="X14" s="12"/>
      <c r="Y14" s="12"/>
      <c r="Z14" s="14"/>
      <c r="AA14" s="15"/>
      <c r="AB14" s="8"/>
    </row>
    <row r="15" spans="2:28" s="3" customFormat="1" ht="30" customHeight="1">
      <c r="B15" s="26" t="s">
        <v>16</v>
      </c>
      <c r="C15" s="31"/>
      <c r="D15" s="31"/>
      <c r="E15" s="31"/>
      <c r="F15" s="28"/>
      <c r="G15" s="28"/>
      <c r="H15" s="28"/>
      <c r="L15" s="12"/>
      <c r="M15" s="12"/>
      <c r="N15" s="12"/>
      <c r="O15" s="12"/>
      <c r="P15" s="12"/>
      <c r="Q15" s="8"/>
      <c r="S15" s="4"/>
      <c r="T15" s="17"/>
      <c r="U15" s="38"/>
      <c r="V15" s="38"/>
      <c r="W15" s="38"/>
      <c r="X15" s="38"/>
      <c r="Y15" s="38"/>
      <c r="Z15" s="37"/>
      <c r="AA15" s="37"/>
      <c r="AB15" s="8"/>
    </row>
    <row r="16" spans="1:29" s="3" customFormat="1" ht="30" customHeight="1">
      <c r="A16" s="1" t="s">
        <v>5</v>
      </c>
      <c r="K16" s="21"/>
      <c r="L16" s="21"/>
      <c r="M16" s="21"/>
      <c r="N16" s="21"/>
      <c r="O16" s="21"/>
      <c r="P16" s="21"/>
      <c r="Q16" s="21"/>
      <c r="R16" s="21"/>
      <c r="T16" s="4"/>
      <c r="U16" s="16"/>
      <c r="V16" s="22"/>
      <c r="W16" s="22"/>
      <c r="X16" s="22"/>
      <c r="Y16" s="22"/>
      <c r="Z16" s="22"/>
      <c r="AA16" s="22"/>
      <c r="AB16" s="22"/>
      <c r="AC16" s="8"/>
    </row>
    <row r="17" spans="2:29" s="3" customFormat="1" ht="24.75" customHeight="1" thickBot="1">
      <c r="B17" s="27"/>
      <c r="C17" s="27"/>
      <c r="D17" s="28"/>
      <c r="E17" s="5"/>
      <c r="F17" s="28"/>
      <c r="G17" s="28"/>
      <c r="H17" s="6" t="s">
        <v>1</v>
      </c>
      <c r="K17" s="21"/>
      <c r="L17" s="21"/>
      <c r="M17" s="21"/>
      <c r="N17" s="21"/>
      <c r="O17" s="21"/>
      <c r="P17" s="21"/>
      <c r="Q17" s="21"/>
      <c r="R17" s="21"/>
      <c r="T17" s="4"/>
      <c r="U17" s="16"/>
      <c r="V17" s="22"/>
      <c r="W17" s="22"/>
      <c r="X17" s="22"/>
      <c r="Y17" s="22"/>
      <c r="Z17" s="22"/>
      <c r="AA17" s="22"/>
      <c r="AB17" s="22"/>
      <c r="AC17" s="8"/>
    </row>
    <row r="18" spans="2:29" s="3" customFormat="1" ht="24.75" customHeight="1">
      <c r="B18" s="29"/>
      <c r="C18" s="30" t="s">
        <v>9</v>
      </c>
      <c r="D18" s="30" t="s">
        <v>10</v>
      </c>
      <c r="E18" s="30" t="s">
        <v>11</v>
      </c>
      <c r="F18" s="30" t="s">
        <v>12</v>
      </c>
      <c r="G18" s="30" t="s">
        <v>13</v>
      </c>
      <c r="H18" s="30" t="s">
        <v>14</v>
      </c>
      <c r="K18" s="21"/>
      <c r="L18" s="21"/>
      <c r="M18" s="21"/>
      <c r="N18" s="21"/>
      <c r="O18" s="21"/>
      <c r="P18" s="21"/>
      <c r="Q18" s="21"/>
      <c r="R18" s="21"/>
      <c r="T18" s="4"/>
      <c r="U18" s="16"/>
      <c r="V18" s="22"/>
      <c r="W18" s="22"/>
      <c r="X18" s="22"/>
      <c r="Y18" s="22"/>
      <c r="Z18" s="22"/>
      <c r="AA18" s="22"/>
      <c r="AB18" s="22"/>
      <c r="AC18" s="8"/>
    </row>
    <row r="19" spans="2:19" s="3" customFormat="1" ht="24.75" customHeight="1">
      <c r="B19" s="25" t="s">
        <v>2</v>
      </c>
      <c r="C19" s="31">
        <f>814+632</f>
        <v>1446</v>
      </c>
      <c r="D19" s="31">
        <f>845+651</f>
        <v>1496</v>
      </c>
      <c r="E19" s="31">
        <f>909+702</f>
        <v>1611</v>
      </c>
      <c r="F19" s="31">
        <f>922+717</f>
        <v>1639</v>
      </c>
      <c r="G19" s="31">
        <f>947+747</f>
        <v>1694</v>
      </c>
      <c r="H19" s="31">
        <v>1698</v>
      </c>
      <c r="K19" s="4"/>
      <c r="L19" s="10"/>
      <c r="M19" s="10"/>
      <c r="N19" s="10"/>
      <c r="O19" s="10"/>
      <c r="P19" s="10"/>
      <c r="Q19" s="10"/>
      <c r="R19" s="11"/>
      <c r="S19" s="8"/>
    </row>
    <row r="20" spans="2:19" s="3" customFormat="1" ht="24.75" customHeight="1">
      <c r="B20" s="25" t="s">
        <v>3</v>
      </c>
      <c r="C20" s="31">
        <f>229+134+5+4</f>
        <v>372</v>
      </c>
      <c r="D20" s="31">
        <f>233+139+5+4</f>
        <v>381</v>
      </c>
      <c r="E20" s="31">
        <f>268+153+10+3</f>
        <v>434</v>
      </c>
      <c r="F20" s="31">
        <f>270+154+10+3</f>
        <v>437</v>
      </c>
      <c r="G20" s="31">
        <f>273+155+9+3</f>
        <v>440</v>
      </c>
      <c r="H20" s="31">
        <v>448</v>
      </c>
      <c r="K20" s="4"/>
      <c r="L20" s="10"/>
      <c r="M20" s="10"/>
      <c r="N20" s="10"/>
      <c r="O20" s="10"/>
      <c r="P20" s="10"/>
      <c r="Q20" s="10"/>
      <c r="R20" s="11"/>
      <c r="S20" s="8"/>
    </row>
    <row r="21" spans="2:19" s="3" customFormat="1" ht="24.75" customHeight="1" thickBot="1">
      <c r="B21" s="34" t="s">
        <v>4</v>
      </c>
      <c r="C21" s="35">
        <f aca="true" t="shared" si="2" ref="C21:H21">SUM(C19:C20)</f>
        <v>1818</v>
      </c>
      <c r="D21" s="35">
        <f t="shared" si="2"/>
        <v>1877</v>
      </c>
      <c r="E21" s="35">
        <f t="shared" si="2"/>
        <v>2045</v>
      </c>
      <c r="F21" s="35">
        <f t="shared" si="2"/>
        <v>2076</v>
      </c>
      <c r="G21" s="35">
        <f t="shared" si="2"/>
        <v>2134</v>
      </c>
      <c r="H21" s="35">
        <f t="shared" si="2"/>
        <v>2146</v>
      </c>
      <c r="K21" s="4"/>
      <c r="L21" s="12"/>
      <c r="M21" s="12"/>
      <c r="N21" s="12"/>
      <c r="O21" s="12"/>
      <c r="P21" s="12"/>
      <c r="Q21" s="14"/>
      <c r="R21" s="15"/>
      <c r="S21" s="8"/>
    </row>
    <row r="22" spans="2:19" s="3" customFormat="1" ht="30" customHeight="1">
      <c r="B22" s="26" t="s">
        <v>17</v>
      </c>
      <c r="C22" s="31"/>
      <c r="D22" s="31"/>
      <c r="E22" s="31"/>
      <c r="F22" s="28"/>
      <c r="G22" s="28"/>
      <c r="H22" s="28"/>
      <c r="K22" s="4"/>
      <c r="L22" s="12"/>
      <c r="M22" s="12"/>
      <c r="N22" s="12"/>
      <c r="O22" s="12"/>
      <c r="P22" s="12"/>
      <c r="Q22" s="14"/>
      <c r="R22" s="15"/>
      <c r="S22" s="8"/>
    </row>
    <row r="23" spans="2:19" s="3" customFormat="1" ht="21.75" customHeight="1">
      <c r="B23" s="24" t="s">
        <v>15</v>
      </c>
      <c r="C23" s="8"/>
      <c r="D23" s="8"/>
      <c r="E23" s="8"/>
      <c r="F23" s="8"/>
      <c r="G23" s="8"/>
      <c r="K23" s="4"/>
      <c r="L23" s="12"/>
      <c r="M23" s="12"/>
      <c r="N23" s="12"/>
      <c r="O23" s="12"/>
      <c r="P23" s="12"/>
      <c r="Q23" s="14"/>
      <c r="R23" s="15"/>
      <c r="S23" s="8"/>
    </row>
    <row r="24" spans="2:20" s="3" customFormat="1" ht="39.75" customHeight="1">
      <c r="B24" s="21"/>
      <c r="C24" s="21"/>
      <c r="D24" s="21"/>
      <c r="E24" s="21"/>
      <c r="F24" s="21"/>
      <c r="G24" s="21"/>
      <c r="H24" s="21"/>
      <c r="L24" s="18"/>
      <c r="M24" s="18"/>
      <c r="N24" s="18"/>
      <c r="O24" s="18"/>
      <c r="P24" s="18"/>
      <c r="Q24" s="18"/>
      <c r="R24" s="19"/>
      <c r="S24" s="19"/>
      <c r="T24" s="8"/>
    </row>
    <row r="25" spans="2:20" s="3" customFormat="1" ht="39.75" customHeight="1">
      <c r="B25" s="21"/>
      <c r="C25" s="21"/>
      <c r="D25" s="21"/>
      <c r="E25" s="21"/>
      <c r="F25" s="21"/>
      <c r="G25" s="21"/>
      <c r="H25" s="21"/>
      <c r="L25" s="18"/>
      <c r="M25" s="18"/>
      <c r="N25" s="18"/>
      <c r="O25" s="18"/>
      <c r="P25" s="18"/>
      <c r="Q25" s="18"/>
      <c r="R25" s="19"/>
      <c r="S25" s="19"/>
      <c r="T25" s="8"/>
    </row>
    <row r="26" spans="2:20" s="3" customFormat="1" ht="39.75" customHeight="1">
      <c r="B26" s="21"/>
      <c r="C26" s="21"/>
      <c r="D26" s="21"/>
      <c r="E26" s="21"/>
      <c r="F26" s="21"/>
      <c r="G26" s="21"/>
      <c r="H26" s="21"/>
      <c r="J26" s="21"/>
      <c r="L26" s="39"/>
      <c r="M26" s="39"/>
      <c r="N26" s="39"/>
      <c r="O26" s="39"/>
      <c r="P26" s="39"/>
      <c r="Q26" s="39"/>
      <c r="R26" s="39"/>
      <c r="S26" s="39"/>
      <c r="T26" s="8"/>
    </row>
    <row r="27" spans="2:20" s="3" customFormat="1" ht="39.75" customHeight="1">
      <c r="B27" s="21"/>
      <c r="C27" s="21"/>
      <c r="D27" s="21"/>
      <c r="E27" s="21"/>
      <c r="F27" s="21"/>
      <c r="G27" s="21"/>
      <c r="H27" s="21"/>
      <c r="J27" s="21"/>
      <c r="L27" s="22"/>
      <c r="M27" s="22"/>
      <c r="N27" s="22"/>
      <c r="O27" s="22"/>
      <c r="P27" s="22"/>
      <c r="Q27" s="22"/>
      <c r="R27" s="22"/>
      <c r="S27" s="22"/>
      <c r="T27" s="8"/>
    </row>
    <row r="28" spans="2:29" s="3" customFormat="1" ht="39.75" customHeight="1">
      <c r="B28" s="21"/>
      <c r="C28" s="21"/>
      <c r="D28" s="21"/>
      <c r="E28" s="21"/>
      <c r="F28" s="21"/>
      <c r="G28" s="21"/>
      <c r="H28" s="21"/>
      <c r="K28" s="21"/>
      <c r="L28" s="21"/>
      <c r="M28" s="21"/>
      <c r="N28" s="21"/>
      <c r="O28" s="21"/>
      <c r="P28" s="21"/>
      <c r="Q28" s="21"/>
      <c r="R28" s="21"/>
      <c r="T28" s="4"/>
      <c r="U28" s="16"/>
      <c r="V28" s="22"/>
      <c r="W28" s="22"/>
      <c r="X28" s="22"/>
      <c r="Y28" s="22"/>
      <c r="Z28" s="22"/>
      <c r="AA28" s="22"/>
      <c r="AB28" s="22"/>
      <c r="AC28" s="8"/>
    </row>
    <row r="29" spans="2:29" s="3" customFormat="1" ht="39.75" customHeight="1">
      <c r="B29" s="21"/>
      <c r="C29" s="21"/>
      <c r="D29" s="21"/>
      <c r="E29" s="21"/>
      <c r="F29" s="21"/>
      <c r="G29" s="21"/>
      <c r="H29" s="21"/>
      <c r="K29" s="21"/>
      <c r="L29" s="21"/>
      <c r="M29" s="21"/>
      <c r="N29" s="21"/>
      <c r="O29" s="21"/>
      <c r="P29" s="21"/>
      <c r="Q29" s="21"/>
      <c r="R29" s="21"/>
      <c r="U29" s="36"/>
      <c r="V29" s="36"/>
      <c r="W29" s="36"/>
      <c r="X29" s="36"/>
      <c r="Y29" s="36"/>
      <c r="Z29" s="36"/>
      <c r="AA29" s="36"/>
      <c r="AB29" s="20"/>
      <c r="AC29" s="8"/>
    </row>
    <row r="30" spans="2:18" s="3" customFormat="1" ht="24.75" customHeight="1">
      <c r="B30" s="21"/>
      <c r="C30" s="21"/>
      <c r="D30" s="21"/>
      <c r="E30" s="21"/>
      <c r="F30" s="21"/>
      <c r="G30" s="21"/>
      <c r="H30" s="21"/>
      <c r="K30" s="21"/>
      <c r="L30" s="21"/>
      <c r="M30" s="21"/>
      <c r="N30" s="21"/>
      <c r="O30" s="21"/>
      <c r="P30" s="21"/>
      <c r="Q30" s="21"/>
      <c r="R30" s="21"/>
    </row>
    <row r="31" spans="2:18" s="3" customFormat="1" ht="24.75" customHeight="1">
      <c r="B31" s="21"/>
      <c r="C31" s="21"/>
      <c r="D31" s="21"/>
      <c r="E31" s="21"/>
      <c r="F31" s="21"/>
      <c r="G31" s="21"/>
      <c r="H31" s="21"/>
      <c r="K31" s="21"/>
      <c r="L31" s="21"/>
      <c r="M31" s="21"/>
      <c r="N31" s="21"/>
      <c r="O31" s="21"/>
      <c r="P31" s="21"/>
      <c r="Q31" s="21"/>
      <c r="R31" s="21"/>
    </row>
  </sheetData>
  <sheetProtection/>
  <mergeCells count="4">
    <mergeCell ref="U29:AA29"/>
    <mergeCell ref="Z15:AA15"/>
    <mergeCell ref="U15:Y15"/>
    <mergeCell ref="L26:S26"/>
  </mergeCells>
  <printOptions/>
  <pageMargins left="0.7480314960629921" right="0.7480314960629921" top="0.5511811023622047" bottom="0.4724409448818898" header="0.2362204724409449" footer="0.2362204724409449"/>
  <pageSetup horizontalDpi="600" verticalDpi="600" orientation="landscape" paperSize="8" scale="135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2019-12-16T09:37:34Z</cp:lastPrinted>
  <dcterms:created xsi:type="dcterms:W3CDTF">2012-02-01T09:58:00Z</dcterms:created>
  <dcterms:modified xsi:type="dcterms:W3CDTF">2020-12-07T01:25:22Z</dcterms:modified>
  <cp:category/>
  <cp:version/>
  <cp:contentType/>
  <cp:contentStatus/>
</cp:coreProperties>
</file>