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90" windowWidth="17490" windowHeight="6405" firstSheet="2" activeTab="2"/>
  </bookViews>
  <sheets>
    <sheet name="×費目別内訳書 （その他）" sheetId="1" state="hidden" r:id="rId1"/>
    <sheet name="×費目別内訳書（記入例）" sheetId="2" state="hidden" r:id="rId2"/>
    <sheet name="【様式18】 面積・事業費按分表" sheetId="3" r:id="rId3"/>
    <sheet name="【様式18】 面積・事業費按分表 (記入例)" sheetId="4" r:id="rId4"/>
  </sheets>
  <definedNames>
    <definedName name="_xlnm.Print_Area" localSheetId="2">'【様式18】 面積・事業費按分表'!$A$1:$K$29</definedName>
    <definedName name="_xlnm.Print_Area" localSheetId="3">'【様式18】 面積・事業費按分表 (記入例)'!$A$1:$K$38</definedName>
    <definedName name="_xlnm.Print_Area" localSheetId="0">'×費目別内訳書 （その他）'!$A$1:$J$46</definedName>
    <definedName name="_xlnm.Print_Area" localSheetId="1">'×費目別内訳書（記入例）'!$A$1:$J$54</definedName>
  </definedNames>
  <calcPr fullCalcOnLoad="1"/>
</workbook>
</file>

<file path=xl/sharedStrings.xml><?xml version="1.0" encoding="utf-8"?>
<sst xmlns="http://schemas.openxmlformats.org/spreadsheetml/2006/main" count="177" uniqueCount="90">
  <si>
    <t>費目別内訳書（創設・増築・改築・拡張・大規模修繕）</t>
  </si>
  <si>
    <t>区分</t>
  </si>
  <si>
    <t>共通仮設工事費</t>
  </si>
  <si>
    <t>建築工事費</t>
  </si>
  <si>
    <t>電気設備工事費</t>
  </si>
  <si>
    <t>給排水衛生設備工事費</t>
  </si>
  <si>
    <t>換気設備工事費</t>
  </si>
  <si>
    <t>外構工事費</t>
  </si>
  <si>
    <t>計</t>
  </si>
  <si>
    <t>冷暖房設備工事費</t>
  </si>
  <si>
    <t>暖房設備工事費</t>
  </si>
  <si>
    <t>冷房設備工事費</t>
  </si>
  <si>
    <t>昇降機設備工事費</t>
  </si>
  <si>
    <t>浄化槽設備工事費</t>
  </si>
  <si>
    <t>特殊浴槽</t>
  </si>
  <si>
    <t>介護用リフト</t>
  </si>
  <si>
    <t>介護用リフト等特殊</t>
  </si>
  <si>
    <t>付帯工事費</t>
  </si>
  <si>
    <t>解体撤去工事費</t>
  </si>
  <si>
    <t>仮設工事費</t>
  </si>
  <si>
    <t>敷地造成工事費</t>
  </si>
  <si>
    <t>緑化</t>
  </si>
  <si>
    <t>その他の対象外工事費</t>
  </si>
  <si>
    <t>合計</t>
  </si>
  <si>
    <t>非常通報装置</t>
  </si>
  <si>
    <t>合　　　　　　計</t>
  </si>
  <si>
    <t>総　　 合 　　計</t>
  </si>
  <si>
    <t>金額</t>
  </si>
  <si>
    <t>Ａ       円</t>
  </si>
  <si>
    <t>諸経費率</t>
  </si>
  <si>
    <t>消費税</t>
  </si>
  <si>
    <t>（Ａ×Ｂ）Ｃ 円</t>
  </si>
  <si>
    <t>（（Ａ＋Ｃ）×5％）Ｄ 円</t>
  </si>
  <si>
    <t>（Ａ＋Ｃ＋Ｄ）Ｅ 円</t>
  </si>
  <si>
    <t>内訳書の頁</t>
  </si>
  <si>
    <t>備考</t>
  </si>
  <si>
    <t>土地造成</t>
  </si>
  <si>
    <t>面 積</t>
  </si>
  <si>
    <t>工事事務費</t>
  </si>
  <si>
    <t>Ｂ　　　％</t>
  </si>
  <si>
    <t>施設の名称：</t>
  </si>
  <si>
    <t>設置者名：</t>
  </si>
  <si>
    <t>工事区分：</t>
  </si>
  <si>
    <t>本体工事費</t>
  </si>
  <si>
    <t>記　　　入　　　例</t>
  </si>
  <si>
    <t>全体　　　１００％</t>
  </si>
  <si>
    <t>総合計</t>
  </si>
  <si>
    <t>本体　㎡</t>
  </si>
  <si>
    <t>スプリンクラー工事費</t>
  </si>
  <si>
    <t>Ｂ　　　％</t>
  </si>
  <si>
    <t>％</t>
  </si>
  <si>
    <t>解体撤去工事費</t>
  </si>
  <si>
    <t>仮設工事費</t>
  </si>
  <si>
    <t>その他施設合築特養</t>
  </si>
  <si>
    <t>※１　この費目別内訳書は、その他の施設の補助額算定方法が簡素化されていない場合（１人当たり単価になっていない場合等）に作成すること</t>
  </si>
  <si>
    <t>※２　Ｂ（諸経費率）は、Ａ欄総合計額に対するＣ欄総合計額の割合を記載すること（小数点以下８桁以上）</t>
  </si>
  <si>
    <t>※３　Ｃ欄は、それぞれの工事費に諸経費比率（ただし、Ｂ欄記載の桁数にかかわらず、小数点以下を切り捨てないもの）を乗じた金額を記入すること</t>
  </si>
  <si>
    <t>※４　ダムウェーターは、建築工事費に計上する</t>
  </si>
  <si>
    <t>※５　昇降機工事費について、単価が異なるものは別段にすること</t>
  </si>
  <si>
    <t>※６　非常通報装置の欄は、非常通報装置設置工事が工事請負契約に含まれている場合のみ記入すること（非常通報装置は、設備整備費の補助対象であるため、合計の外に記載する）</t>
  </si>
  <si>
    <t>※７　工事請負契約書の内訳書に記載のある頁を記載すること。　記載欄が足らない場合は、別紙にまとめること</t>
  </si>
  <si>
    <t>※８　大規模修繕の場合、対象工事費については本体工事費の計欄のみ記入すること</t>
  </si>
  <si>
    <t>仮設工事費※９</t>
  </si>
  <si>
    <t>※９　改築の場合であって、補助が認められたものに限る。</t>
  </si>
  <si>
    <t>※１　この費目別内訳書は、その他の施設の補助額算定方法が簡素化されていない場合（１人当たり単価になっていない場合等）に作成すること。</t>
  </si>
  <si>
    <t>※２　Ｂ（諸経費率）は、Ａ欄総合計額に対するＣ欄総合計額の割合を記載すること（小数点以下８桁以上）。</t>
  </si>
  <si>
    <t>※３　Ｃ欄は、それぞれの工事費に諸経費比率（ただし、Ｂ欄記載の桁数にかかわらず、小数点以下を切り捨てないもの）を乗じた金額を記入すること。</t>
  </si>
  <si>
    <t>※４　ダムウェーターは、建築工事費に計上する。</t>
  </si>
  <si>
    <t>※５　昇降機工事費について、単価が異なるものは別段にすること。</t>
  </si>
  <si>
    <t>※６　非常通報装置の欄は、非常通報装置設置工事が工事請負契約に含まれている場合のみ記入すること（非常通報装置は、設備整備費の補助対象であるため、合計の外に記載する）。</t>
  </si>
  <si>
    <t>※７　工事請負契約書の内訳書に記載のある頁を記載すること。　記載欄が足らない場合は、別紙にまとめること。</t>
  </si>
  <si>
    <t>※８　大規模修繕の場合、対象工事費については本体工事費の計欄のみ記入すること。</t>
  </si>
  <si>
    <t>（再掲）補助対象　計</t>
  </si>
  <si>
    <t>（再掲）補助対象外　計</t>
  </si>
  <si>
    <t>工事費</t>
  </si>
  <si>
    <t>合　計</t>
  </si>
  <si>
    <t>単位：円</t>
  </si>
  <si>
    <t>補助対象工事</t>
  </si>
  <si>
    <t>補助対象外工事</t>
  </si>
  <si>
    <t>補助対象事務費</t>
  </si>
  <si>
    <t>補助対象外事務費</t>
  </si>
  <si>
    <t>　面　積　・ 事　業　費　按　分　表</t>
  </si>
  <si>
    <t>法人名：</t>
  </si>
  <si>
    <t>補助対象
小計</t>
  </si>
  <si>
    <t>緑化・外構</t>
  </si>
  <si>
    <t>直接工事費</t>
  </si>
  <si>
    <t>【様式１８】</t>
  </si>
  <si>
    <t>老健</t>
  </si>
  <si>
    <t>通リハ</t>
  </si>
  <si>
    <t>訪問看護</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</si>
</sst>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00_ "/>
    <numFmt numFmtId="178" formatCode="0.00000_ "/>
    <numFmt numFmtId="179" formatCode="0.000000_ "/>
    <numFmt numFmtId="180" formatCode="0.0000000_ "/>
    <numFmt numFmtId="181" formatCode="0.00000000_ "/>
    <numFmt numFmtId="182" formatCode="#,##0.0;[Red]\-#,##0.0"/>
    <numFmt numFmtId="183" formatCode="0.00_ "/>
    <numFmt numFmtId="184" formatCode="#,##0.000;[Red]\-#,##0.000"/>
    <numFmt numFmtId="185" formatCode="0.0%"/>
    <numFmt numFmtId="186" formatCode="0.000%"/>
    <numFmt numFmtId="187" formatCode="0.0000%"/>
    <numFmt numFmtId="188" formatCode="0.00000%"/>
    <numFmt numFmtId="189" formatCode="0.000000%"/>
    <numFmt numFmtId="190" formatCode="0.0000000%"/>
    <numFmt numFmtId="191" formatCode="0.00000000%"/>
    <numFmt numFmtId="192" formatCode="0.000000000%"/>
    <numFmt numFmtId="193" formatCode="0.0000000000%"/>
    <numFmt numFmtId="194" formatCode="0.E+00"/>
    <numFmt numFmtId="195" formatCode="#,##0.0000;[Red]\-#,##0.0000"/>
    <numFmt numFmtId="196" formatCode="#,##0.00000;[Red]\-#,##0.00000"/>
    <numFmt numFmtId="197" formatCode="#,##0.000000;[Red]\-#,##0.000000"/>
    <numFmt numFmtId="198" formatCode="#,##0.0000000;[Red]\-#,##0.0000000"/>
    <numFmt numFmtId="199" formatCode="#,##0.00000000;[Red]\-#,##0.00000000"/>
    <numFmt numFmtId="200" formatCode="#,##0.000000000;[Red]\-#,##0.000000000"/>
    <numFmt numFmtId="201" formatCode="#,##0.0000000000;[Red]\-#,##0.0000000000"/>
    <numFmt numFmtId="202" formatCode="#,##0.00000000000;[Red]\-#,##0.00000000000"/>
    <numFmt numFmtId="203" formatCode="#,##0.000000000000;[Red]\-#,##0.000000000000"/>
    <numFmt numFmtId="204" formatCode="#,##0.0000000000000;[Red]\-#,##0.0000000000000"/>
    <numFmt numFmtId="205" formatCode="#,##0.00000000000000;[Red]\-#,##0.00000000000000"/>
    <numFmt numFmtId="206" formatCode="#,##0.000000000000000;[Red]\-#,##0.000000000000000"/>
    <numFmt numFmtId="207" formatCode="#,##0.0000000000000000;[Red]\-#,##0.0000000000000000"/>
    <numFmt numFmtId="208" formatCode="#,##0.00000000000000000;[Red]\-#,##0.00000000000000000"/>
    <numFmt numFmtId="209" formatCode="#,##0.000000000000000000;[Red]\-#,##0.000000000000000000"/>
    <numFmt numFmtId="210" formatCode="#,##0.0000000000000000000;[Red]\-#,##0.0000000000000000000"/>
    <numFmt numFmtId="211" formatCode="#,##0.00000000000000000000;[Red]\-#,##0.00000000000000000000"/>
    <numFmt numFmtId="212" formatCode="#,##0.000000000000000000000;[Red]\-#,##0.000000000000000000000"/>
    <numFmt numFmtId="213" formatCode="#,##0.0000000000000000000000;[Red]\-#,##0.0000000000000000000000"/>
    <numFmt numFmtId="214" formatCode="#,##0_);[Red]\(#,##0\)"/>
    <numFmt numFmtId="215" formatCode="#,##0&quot;㎡&quot;"/>
    <numFmt numFmtId="216" formatCode="#,##0.0&quot;㎡&quot;"/>
    <numFmt numFmtId="217" formatCode="#,##0.00&quot;㎡&quot;"/>
    <numFmt numFmtId="218" formatCode="0.00_);[Red]\(0.00\)"/>
    <numFmt numFmtId="219" formatCode="0.00000000000000000_);[Red]\(0.00000000000000000\)"/>
  </numFmts>
  <fonts count="49">
    <font>
      <sz val="11"/>
      <name val="ＭＳ Ｐゴシック"/>
      <family val="3"/>
    </font>
    <font>
      <sz val="6"/>
      <name val="ＭＳ Ｐゴシック"/>
      <family val="3"/>
    </font>
    <font>
      <sz val="16"/>
      <name val="ＭＳ Ｐゴシック"/>
      <family val="3"/>
    </font>
    <font>
      <sz val="10"/>
      <name val="ＭＳ Ｐゴシック"/>
      <family val="3"/>
    </font>
    <font>
      <sz val="12"/>
      <name val="ＭＳ Ｐゴシック"/>
      <family val="3"/>
    </font>
    <font>
      <sz val="12"/>
      <name val="ＭＳ 明朝"/>
      <family val="1"/>
    </font>
    <font>
      <sz val="11"/>
      <name val="ＭＳ 明朝"/>
      <family val="1"/>
    </font>
    <font>
      <b/>
      <sz val="16"/>
      <name val="ＭＳ ゴシック"/>
      <family val="3"/>
    </font>
    <font>
      <b/>
      <sz val="18"/>
      <name val="ＭＳ ゴシック"/>
      <family val="3"/>
    </font>
    <font>
      <sz val="14"/>
      <name val="ＭＳ Ｐゴシック"/>
      <family val="3"/>
    </font>
    <font>
      <b/>
      <sz val="18"/>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ゴシック"/>
      <family val="3"/>
    </font>
    <font>
      <sz val="12"/>
      <color indexed="8"/>
      <name val="ＭＳ Ｐゴシック"/>
      <family val="3"/>
    </font>
    <font>
      <b/>
      <sz val="14"/>
      <color indexed="9"/>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2"/>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double"/>
      <right style="double"/>
      <top style="double"/>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ck"/>
      <right style="thin"/>
      <top style="thick"/>
      <bottom style="thin"/>
    </border>
    <border>
      <left style="thin"/>
      <right style="thin"/>
      <top style="thick"/>
      <bottom style="thin"/>
    </border>
    <border>
      <left style="thin"/>
      <right style="thick"/>
      <top style="thick"/>
      <bottom style="thin"/>
    </border>
    <border>
      <left style="thick"/>
      <right>
        <color indexed="63"/>
      </right>
      <top style="thin"/>
      <bottom>
        <color indexed="63"/>
      </bottom>
    </border>
    <border>
      <left>
        <color indexed="63"/>
      </left>
      <right style="thick"/>
      <top style="thin"/>
      <bottom>
        <color indexed="63"/>
      </bottom>
    </border>
    <border>
      <left style="thin"/>
      <right style="thick"/>
      <top style="thin"/>
      <bottom>
        <color indexed="63"/>
      </bottom>
    </border>
    <border>
      <left>
        <color indexed="63"/>
      </left>
      <right style="thick"/>
      <top>
        <color indexed="63"/>
      </top>
      <bottom style="thin"/>
    </border>
    <border>
      <left style="thick"/>
      <right>
        <color indexed="63"/>
      </right>
      <top>
        <color indexed="63"/>
      </top>
      <bottom style="thin"/>
    </border>
    <border>
      <left style="thin"/>
      <right style="thick"/>
      <top>
        <color indexed="63"/>
      </top>
      <bottom style="thin"/>
    </border>
    <border>
      <left style="thick"/>
      <right>
        <color indexed="63"/>
      </right>
      <top style="thin"/>
      <bottom style="thin"/>
    </border>
    <border>
      <left style="thin"/>
      <right style="thick"/>
      <top style="thin"/>
      <bottom style="thin"/>
    </border>
    <border>
      <left style="thick"/>
      <right style="thin"/>
      <top style="thin"/>
      <bottom style="thin"/>
    </border>
    <border>
      <left style="thick"/>
      <right style="thin"/>
      <top style="thin"/>
      <bottom style="medium"/>
    </border>
    <border>
      <left style="thin"/>
      <right style="thin"/>
      <top style="thin"/>
      <bottom style="medium"/>
    </border>
    <border>
      <left style="thin"/>
      <right style="thick"/>
      <top style="thin"/>
      <bottom style="medium"/>
    </border>
    <border>
      <left style="thick"/>
      <right style="thin"/>
      <top>
        <color indexed="63"/>
      </top>
      <bottom style="thin"/>
    </border>
    <border>
      <left style="thick"/>
      <right style="thin"/>
      <top style="thin"/>
      <bottom>
        <color indexed="63"/>
      </bottom>
    </border>
    <border>
      <left style="thick"/>
      <right style="thin"/>
      <top style="medium"/>
      <bottom style="thick"/>
    </border>
    <border>
      <left style="thin"/>
      <right style="thin"/>
      <top style="medium"/>
      <bottom style="thick"/>
    </border>
    <border>
      <left style="thin"/>
      <right style="thick"/>
      <top style="medium"/>
      <bottom style="thick"/>
    </border>
    <border>
      <left style="thick"/>
      <right style="thin"/>
      <top style="thick"/>
      <bottom>
        <color indexed="63"/>
      </bottom>
    </border>
    <border>
      <left style="thin"/>
      <right style="thin"/>
      <top style="thick"/>
      <bottom>
        <color indexed="63"/>
      </bottom>
    </border>
    <border>
      <left style="thin"/>
      <right style="thick"/>
      <top style="thick"/>
      <bottom>
        <color indexed="63"/>
      </bottom>
    </border>
    <border>
      <left style="thick"/>
      <right style="thin"/>
      <top style="thin"/>
      <bottom style="thick"/>
    </border>
    <border>
      <left style="thick"/>
      <right style="thin"/>
      <top style="thick"/>
      <bottom style="thick"/>
    </border>
    <border>
      <left style="thin"/>
      <right style="thin"/>
      <top style="thick"/>
      <bottom style="thick"/>
    </border>
    <border>
      <left style="thin"/>
      <right style="thick"/>
      <top style="thick"/>
      <bottom style="thick"/>
    </border>
    <border diagonalDown="1">
      <left style="thin"/>
      <right style="thin"/>
      <top style="thin"/>
      <bottom>
        <color indexed="63"/>
      </bottom>
      <diagonal style="thin"/>
    </border>
    <border diagonalDown="1">
      <left style="thin"/>
      <right style="thin"/>
      <top>
        <color indexed="63"/>
      </top>
      <bottom>
        <color indexed="63"/>
      </bottom>
      <diagonal style="thin"/>
    </border>
    <border diagonalDown="1">
      <left style="thin"/>
      <right style="thin"/>
      <top>
        <color indexed="63"/>
      </top>
      <bottom style="thin"/>
      <diagonal style="thin"/>
    </border>
    <border>
      <left style="thin"/>
      <right>
        <color indexed="63"/>
      </right>
      <top style="medium"/>
      <bottom style="thin"/>
    </border>
    <border>
      <left>
        <color indexed="63"/>
      </left>
      <right>
        <color indexed="63"/>
      </right>
      <top style="medium"/>
      <bottom style="thin"/>
    </border>
    <border>
      <left>
        <color indexed="63"/>
      </left>
      <right style="thick"/>
      <top style="medium"/>
      <bottom style="thin"/>
    </border>
    <border>
      <left style="thin"/>
      <right>
        <color indexed="63"/>
      </right>
      <top style="thin"/>
      <bottom style="medium"/>
    </border>
    <border>
      <left>
        <color indexed="63"/>
      </left>
      <right>
        <color indexed="63"/>
      </right>
      <top style="thin"/>
      <bottom style="medium"/>
    </border>
    <border>
      <left>
        <color indexed="63"/>
      </left>
      <right style="thick"/>
      <top style="thin"/>
      <bottom style="medium"/>
    </border>
    <border>
      <left>
        <color indexed="63"/>
      </left>
      <right style="thick"/>
      <top style="thin"/>
      <bottom style="thin"/>
    </border>
    <border>
      <left style="thin"/>
      <right>
        <color indexed="63"/>
      </right>
      <top style="medium"/>
      <bottom style="thick"/>
    </border>
    <border>
      <left>
        <color indexed="63"/>
      </left>
      <right>
        <color indexed="63"/>
      </right>
      <top style="medium"/>
      <bottom style="thick"/>
    </border>
    <border>
      <left>
        <color indexed="63"/>
      </left>
      <right style="thick"/>
      <top style="medium"/>
      <bottom style="thick"/>
    </border>
    <border>
      <left style="thick"/>
      <right style="thin"/>
      <top>
        <color indexed="63"/>
      </top>
      <bottom>
        <color indexed="63"/>
      </bottom>
    </border>
    <border>
      <left style="thick"/>
      <right style="thin"/>
      <top>
        <color indexed="63"/>
      </top>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n"/>
      <right style="thin"/>
      <top style="medium"/>
      <bottom>
        <color indexed="63"/>
      </bottom>
    </border>
    <border>
      <left style="thin"/>
      <right style="thin"/>
      <top>
        <color indexed="63"/>
      </top>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color indexed="63"/>
      </right>
      <top style="thick"/>
      <bottom style="thin"/>
    </border>
    <border>
      <left>
        <color indexed="63"/>
      </left>
      <right>
        <color indexed="63"/>
      </right>
      <top style="thick"/>
      <bottom style="thin"/>
    </border>
    <border>
      <left>
        <color indexed="63"/>
      </left>
      <right style="thick"/>
      <top style="thick"/>
      <bottom style="thin"/>
    </border>
    <border>
      <left style="thick"/>
      <right>
        <color indexed="63"/>
      </right>
      <top style="thick"/>
      <bottom style="thin"/>
    </border>
    <border>
      <left style="thick"/>
      <right>
        <color indexed="63"/>
      </right>
      <top style="thin"/>
      <bottom style="thick"/>
    </border>
    <border>
      <left>
        <color indexed="63"/>
      </left>
      <right>
        <color indexed="63"/>
      </right>
      <top style="thin"/>
      <bottom style="thick"/>
    </border>
    <border>
      <left>
        <color indexed="63"/>
      </left>
      <right style="thick"/>
      <top style="thin"/>
      <bottom style="thick"/>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195">
    <xf numFmtId="0" fontId="0" fillId="0" borderId="0" xfId="0" applyAlignment="1">
      <alignment/>
    </xf>
    <xf numFmtId="0" fontId="2" fillId="0" borderId="0" xfId="0" applyFont="1" applyAlignment="1">
      <alignment/>
    </xf>
    <xf numFmtId="0" fontId="0" fillId="0" borderId="0" xfId="0" applyBorder="1" applyAlignment="1">
      <alignment horizontal="centerContinuous"/>
    </xf>
    <xf numFmtId="38" fontId="0" fillId="0" borderId="0" xfId="0" applyNumberFormat="1" applyAlignment="1">
      <alignment/>
    </xf>
    <xf numFmtId="0" fontId="3" fillId="0" borderId="0" xfId="0" applyFont="1" applyFill="1" applyBorder="1" applyAlignment="1">
      <alignment/>
    </xf>
    <xf numFmtId="0" fontId="0" fillId="0" borderId="10" xfId="0" applyBorder="1" applyAlignment="1">
      <alignment horizontal="center" vertical="center"/>
    </xf>
    <xf numFmtId="0" fontId="0" fillId="0" borderId="11" xfId="0" applyBorder="1" applyAlignment="1">
      <alignment horizontal="center" vertical="center"/>
    </xf>
    <xf numFmtId="38" fontId="0" fillId="0" borderId="0" xfId="48" applyFont="1" applyBorder="1" applyAlignment="1">
      <alignment/>
    </xf>
    <xf numFmtId="38" fontId="0" fillId="0" borderId="0" xfId="0" applyNumberFormat="1" applyBorder="1" applyAlignment="1">
      <alignment/>
    </xf>
    <xf numFmtId="0" fontId="0" fillId="0" borderId="0" xfId="0" applyBorder="1" applyAlignment="1">
      <alignment/>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0" xfId="0" applyBorder="1" applyAlignment="1">
      <alignment vertical="center"/>
    </xf>
    <xf numFmtId="0" fontId="0" fillId="0" borderId="19" xfId="0" applyBorder="1" applyAlignment="1">
      <alignment vertical="center"/>
    </xf>
    <xf numFmtId="0" fontId="0" fillId="0" borderId="19" xfId="0" applyBorder="1" applyAlignment="1">
      <alignment horizontal="center" vertical="center"/>
    </xf>
    <xf numFmtId="0" fontId="0" fillId="0" borderId="20" xfId="0" applyBorder="1" applyAlignment="1">
      <alignment horizontal="centerContinuous" vertical="center"/>
    </xf>
    <xf numFmtId="0" fontId="0" fillId="0" borderId="21" xfId="0" applyBorder="1" applyAlignment="1">
      <alignment horizontal="centerContinuous" vertical="center"/>
    </xf>
    <xf numFmtId="0" fontId="0" fillId="0" borderId="22" xfId="0" applyBorder="1" applyAlignment="1">
      <alignment vertical="center"/>
    </xf>
    <xf numFmtId="0" fontId="0" fillId="0" borderId="23" xfId="0" applyBorder="1" applyAlignment="1">
      <alignment horizontal="centerContinuous" vertical="center"/>
    </xf>
    <xf numFmtId="38" fontId="0" fillId="0" borderId="10" xfId="48" applyFont="1" applyBorder="1" applyAlignment="1">
      <alignment vertical="center"/>
    </xf>
    <xf numFmtId="0" fontId="0" fillId="0" borderId="24" xfId="0" applyBorder="1" applyAlignment="1">
      <alignment vertical="center"/>
    </xf>
    <xf numFmtId="0" fontId="0" fillId="0" borderId="14" xfId="0" applyBorder="1" applyAlignment="1">
      <alignment horizontal="centerContinuous" vertical="center"/>
    </xf>
    <xf numFmtId="0" fontId="0" fillId="0" borderId="0" xfId="0" applyBorder="1" applyAlignment="1">
      <alignment horizontal="centerContinuous" vertical="center"/>
    </xf>
    <xf numFmtId="0" fontId="0" fillId="0" borderId="15" xfId="0" applyBorder="1" applyAlignment="1">
      <alignment horizontal="centerContinuous" vertical="center"/>
    </xf>
    <xf numFmtId="0" fontId="0" fillId="0" borderId="25" xfId="0" applyBorder="1" applyAlignment="1">
      <alignment vertical="center"/>
    </xf>
    <xf numFmtId="0" fontId="0" fillId="0" borderId="10" xfId="0" applyFill="1" applyBorder="1" applyAlignment="1">
      <alignment horizontal="center" vertical="center"/>
    </xf>
    <xf numFmtId="38" fontId="0" fillId="0" borderId="10" xfId="48" applyNumberFormat="1" applyFont="1" applyBorder="1" applyAlignment="1">
      <alignment vertical="center"/>
    </xf>
    <xf numFmtId="38" fontId="0" fillId="0" borderId="10" xfId="0" applyNumberFormat="1" applyBorder="1" applyAlignment="1">
      <alignment vertical="center"/>
    </xf>
    <xf numFmtId="0" fontId="0" fillId="0" borderId="20" xfId="0" applyBorder="1" applyAlignment="1">
      <alignment vertical="center"/>
    </xf>
    <xf numFmtId="0" fontId="0" fillId="0" borderId="23" xfId="0" applyBorder="1" applyAlignment="1">
      <alignment vertical="center"/>
    </xf>
    <xf numFmtId="0" fontId="0" fillId="0" borderId="21" xfId="0" applyBorder="1" applyAlignment="1">
      <alignment vertical="center"/>
    </xf>
    <xf numFmtId="0" fontId="0" fillId="0" borderId="20" xfId="0" applyFill="1" applyBorder="1" applyAlignment="1">
      <alignment vertical="center"/>
    </xf>
    <xf numFmtId="0" fontId="0" fillId="0" borderId="10" xfId="0" applyFill="1" applyBorder="1" applyAlignment="1">
      <alignment vertical="center"/>
    </xf>
    <xf numFmtId="181" fontId="0" fillId="0" borderId="10" xfId="0" applyNumberFormat="1" applyBorder="1" applyAlignment="1">
      <alignment vertical="center"/>
    </xf>
    <xf numFmtId="0" fontId="0" fillId="0" borderId="21" xfId="0" applyBorder="1" applyAlignment="1">
      <alignment horizontal="center" vertical="center"/>
    </xf>
    <xf numFmtId="0" fontId="0" fillId="0" borderId="12" xfId="0" applyFill="1" applyBorder="1" applyAlignment="1">
      <alignment vertical="center"/>
    </xf>
    <xf numFmtId="191" fontId="0" fillId="0" borderId="10" xfId="42" applyNumberFormat="1" applyFont="1" applyBorder="1" applyAlignment="1">
      <alignment vertical="center"/>
    </xf>
    <xf numFmtId="191" fontId="0" fillId="0" borderId="0" xfId="42" applyNumberFormat="1" applyFont="1" applyBorder="1" applyAlignment="1">
      <alignment/>
    </xf>
    <xf numFmtId="0" fontId="0" fillId="0" borderId="19" xfId="0" applyBorder="1" applyAlignment="1">
      <alignment horizontal="left" vertical="center" wrapText="1"/>
    </xf>
    <xf numFmtId="0" fontId="0" fillId="0" borderId="0" xfId="0" applyBorder="1" applyAlignment="1">
      <alignment horizontal="center" vertical="center"/>
    </xf>
    <xf numFmtId="0" fontId="3" fillId="0" borderId="0" xfId="0" applyFont="1" applyAlignment="1">
      <alignment/>
    </xf>
    <xf numFmtId="0" fontId="0" fillId="0" borderId="15" xfId="0" applyBorder="1" applyAlignment="1">
      <alignment/>
    </xf>
    <xf numFmtId="0" fontId="5" fillId="0" borderId="0" xfId="0" applyFont="1" applyFill="1" applyAlignment="1">
      <alignment/>
    </xf>
    <xf numFmtId="0" fontId="5" fillId="0" borderId="0" xfId="0" applyFont="1" applyFill="1" applyAlignment="1">
      <alignment shrinkToFit="1"/>
    </xf>
    <xf numFmtId="0" fontId="5" fillId="0" borderId="0" xfId="0" applyFont="1" applyFill="1" applyBorder="1" applyAlignment="1">
      <alignment horizontal="distributed" vertical="center"/>
    </xf>
    <xf numFmtId="0" fontId="5" fillId="0" borderId="0" xfId="0" applyFont="1" applyFill="1" applyAlignment="1">
      <alignment vertical="center"/>
    </xf>
    <xf numFmtId="0" fontId="5" fillId="0" borderId="0" xfId="0" applyFont="1" applyFill="1" applyAlignment="1">
      <alignment vertical="center" shrinkToFit="1"/>
    </xf>
    <xf numFmtId="0" fontId="5" fillId="0" borderId="0" xfId="0" applyFont="1" applyBorder="1" applyAlignment="1">
      <alignment horizontal="centerContinuous" vertical="center"/>
    </xf>
    <xf numFmtId="38" fontId="5" fillId="0" borderId="0" xfId="48" applyFont="1" applyBorder="1" applyAlignment="1">
      <alignment vertical="center"/>
    </xf>
    <xf numFmtId="0" fontId="5" fillId="0" borderId="0" xfId="0" applyFont="1" applyBorder="1" applyAlignment="1">
      <alignment/>
    </xf>
    <xf numFmtId="0" fontId="5" fillId="0" borderId="0" xfId="0" applyFont="1" applyAlignment="1">
      <alignment/>
    </xf>
    <xf numFmtId="0" fontId="7" fillId="0" borderId="0" xfId="0" applyFont="1" applyFill="1" applyAlignment="1">
      <alignment vertical="center"/>
    </xf>
    <xf numFmtId="0" fontId="8" fillId="0" borderId="0" xfId="0" applyFont="1" applyFill="1" applyAlignment="1">
      <alignment vertical="center"/>
    </xf>
    <xf numFmtId="0" fontId="4" fillId="0" borderId="26" xfId="0" applyFont="1" applyFill="1" applyBorder="1" applyAlignment="1">
      <alignment horizontal="centerContinuous" vertical="center"/>
    </xf>
    <xf numFmtId="0" fontId="4" fillId="0" borderId="27" xfId="0" applyFont="1" applyFill="1" applyBorder="1" applyAlignment="1">
      <alignment horizontal="centerContinuous" vertical="center"/>
    </xf>
    <xf numFmtId="0" fontId="4" fillId="0" borderId="27" xfId="0" applyFont="1" applyFill="1" applyBorder="1" applyAlignment="1">
      <alignment horizontal="centerContinuous" vertical="center" shrinkToFit="1"/>
    </xf>
    <xf numFmtId="0" fontId="4" fillId="0" borderId="28" xfId="0" applyFont="1" applyFill="1" applyBorder="1" applyAlignment="1">
      <alignment horizontal="centerContinuous" vertical="center"/>
    </xf>
    <xf numFmtId="0" fontId="4" fillId="0" borderId="0" xfId="0" applyFont="1" applyFill="1" applyAlignment="1">
      <alignment/>
    </xf>
    <xf numFmtId="0" fontId="4" fillId="0" borderId="29" xfId="0" applyFont="1" applyFill="1" applyBorder="1" applyAlignment="1">
      <alignment/>
    </xf>
    <xf numFmtId="0" fontId="4" fillId="0" borderId="24" xfId="0" applyFont="1" applyFill="1" applyBorder="1" applyAlignment="1">
      <alignment/>
    </xf>
    <xf numFmtId="0" fontId="4" fillId="0" borderId="12" xfId="0" applyFont="1" applyFill="1" applyBorder="1" applyAlignment="1">
      <alignment vertical="center"/>
    </xf>
    <xf numFmtId="0" fontId="4" fillId="0" borderId="24" xfId="0" applyFont="1" applyFill="1" applyBorder="1" applyAlignment="1">
      <alignment vertical="center"/>
    </xf>
    <xf numFmtId="0" fontId="4" fillId="0" borderId="30" xfId="0" applyFont="1" applyFill="1" applyBorder="1" applyAlignment="1">
      <alignment horizontal="distributed" vertical="center"/>
    </xf>
    <xf numFmtId="217" fontId="4" fillId="0" borderId="29" xfId="48" applyNumberFormat="1" applyFont="1" applyFill="1" applyBorder="1" applyAlignment="1">
      <alignment horizontal="right" vertical="center"/>
    </xf>
    <xf numFmtId="217" fontId="4" fillId="0" borderId="18" xfId="48" applyNumberFormat="1" applyFont="1" applyFill="1" applyBorder="1" applyAlignment="1">
      <alignment horizontal="right" vertical="center"/>
    </xf>
    <xf numFmtId="217" fontId="4" fillId="0" borderId="18" xfId="48" applyNumberFormat="1" applyFont="1" applyBorder="1" applyAlignment="1">
      <alignment horizontal="right" vertical="center" shrinkToFit="1"/>
    </xf>
    <xf numFmtId="217" fontId="4" fillId="0" borderId="31" xfId="48" applyNumberFormat="1" applyFont="1" applyBorder="1" applyAlignment="1">
      <alignment horizontal="right" vertical="center" shrinkToFit="1"/>
    </xf>
    <xf numFmtId="0" fontId="4" fillId="0" borderId="16" xfId="0" applyFont="1" applyFill="1" applyBorder="1" applyAlignment="1">
      <alignment vertical="center"/>
    </xf>
    <xf numFmtId="0" fontId="4" fillId="0" borderId="25" xfId="0" applyFont="1" applyFill="1" applyBorder="1" applyAlignment="1">
      <alignment vertical="center"/>
    </xf>
    <xf numFmtId="0" fontId="4" fillId="0" borderId="32" xfId="0" applyFont="1" applyFill="1" applyBorder="1" applyAlignment="1">
      <alignment horizontal="right" vertical="center"/>
    </xf>
    <xf numFmtId="191" fontId="4" fillId="0" borderId="33" xfId="42" applyNumberFormat="1" applyFont="1" applyFill="1" applyBorder="1" applyAlignment="1">
      <alignment vertical="center" shrinkToFit="1"/>
    </xf>
    <xf numFmtId="191" fontId="4" fillId="0" borderId="22" xfId="42" applyNumberFormat="1" applyFont="1" applyFill="1" applyBorder="1" applyAlignment="1">
      <alignment vertical="center" shrinkToFit="1"/>
    </xf>
    <xf numFmtId="191" fontId="4" fillId="0" borderId="34" xfId="42" applyNumberFormat="1" applyFont="1" applyFill="1" applyBorder="1" applyAlignment="1">
      <alignment vertical="center" shrinkToFit="1"/>
    </xf>
    <xf numFmtId="38" fontId="4" fillId="0" borderId="35" xfId="48" applyFont="1" applyFill="1" applyBorder="1" applyAlignment="1">
      <alignment vertical="center" shrinkToFit="1"/>
    </xf>
    <xf numFmtId="38" fontId="4" fillId="0" borderId="10" xfId="48" applyFont="1" applyFill="1" applyBorder="1" applyAlignment="1">
      <alignment vertical="center" shrinkToFit="1"/>
    </xf>
    <xf numFmtId="38" fontId="4" fillId="0" borderId="36" xfId="48" applyFont="1" applyFill="1" applyBorder="1" applyAlignment="1">
      <alignment vertical="center" shrinkToFit="1"/>
    </xf>
    <xf numFmtId="38" fontId="4" fillId="0" borderId="37" xfId="48" applyFont="1" applyFill="1" applyBorder="1" applyAlignment="1">
      <alignment vertical="center" shrinkToFit="1"/>
    </xf>
    <xf numFmtId="38" fontId="4" fillId="0" borderId="0" xfId="0" applyNumberFormat="1" applyFont="1" applyFill="1" applyAlignment="1">
      <alignment/>
    </xf>
    <xf numFmtId="38" fontId="4" fillId="0" borderId="38" xfId="48" applyFont="1" applyFill="1" applyBorder="1" applyAlignment="1">
      <alignment vertical="center" shrinkToFit="1"/>
    </xf>
    <xf numFmtId="38" fontId="4" fillId="0" borderId="39" xfId="48" applyFont="1" applyFill="1" applyBorder="1" applyAlignment="1">
      <alignment vertical="center" shrinkToFit="1"/>
    </xf>
    <xf numFmtId="38" fontId="4" fillId="0" borderId="40" xfId="48" applyFont="1" applyFill="1" applyBorder="1" applyAlignment="1">
      <alignment vertical="center" shrinkToFit="1"/>
    </xf>
    <xf numFmtId="38" fontId="4" fillId="0" borderId="41" xfId="48" applyFont="1" applyFill="1" applyBorder="1" applyAlignment="1">
      <alignment vertical="center" shrinkToFit="1"/>
    </xf>
    <xf numFmtId="38" fontId="4" fillId="0" borderId="22" xfId="48" applyFont="1" applyFill="1" applyBorder="1" applyAlignment="1">
      <alignment vertical="center" shrinkToFit="1"/>
    </xf>
    <xf numFmtId="38" fontId="4" fillId="0" borderId="34" xfId="48" applyFont="1" applyFill="1" applyBorder="1" applyAlignment="1">
      <alignment vertical="center" shrinkToFit="1"/>
    </xf>
    <xf numFmtId="0" fontId="4" fillId="0" borderId="19" xfId="0" applyFont="1" applyFill="1" applyBorder="1" applyAlignment="1">
      <alignment horizontal="centerContinuous" vertical="center"/>
    </xf>
    <xf numFmtId="38" fontId="4" fillId="0" borderId="42" xfId="48" applyFont="1" applyFill="1" applyBorder="1" applyAlignment="1">
      <alignment vertical="center" shrinkToFit="1"/>
    </xf>
    <xf numFmtId="38" fontId="4" fillId="0" borderId="18" xfId="48" applyFont="1" applyFill="1" applyBorder="1" applyAlignment="1">
      <alignment vertical="center" shrinkToFit="1"/>
    </xf>
    <xf numFmtId="38" fontId="4" fillId="0" borderId="31" xfId="48" applyFont="1" applyFill="1" applyBorder="1" applyAlignment="1">
      <alignment vertical="center" shrinkToFit="1"/>
    </xf>
    <xf numFmtId="38" fontId="4" fillId="0" borderId="43" xfId="48" applyFont="1" applyFill="1" applyBorder="1" applyAlignment="1">
      <alignment vertical="center" shrinkToFit="1"/>
    </xf>
    <xf numFmtId="38" fontId="4" fillId="0" borderId="44" xfId="48" applyFont="1" applyFill="1" applyBorder="1" applyAlignment="1">
      <alignment vertical="center" shrinkToFit="1"/>
    </xf>
    <xf numFmtId="38" fontId="4" fillId="0" borderId="45" xfId="48" applyFont="1" applyFill="1" applyBorder="1" applyAlignment="1">
      <alignment vertical="center" shrinkToFit="1"/>
    </xf>
    <xf numFmtId="38" fontId="4" fillId="0" borderId="28" xfId="48" applyFont="1" applyFill="1" applyBorder="1" applyAlignment="1">
      <alignment vertical="center" shrinkToFit="1"/>
    </xf>
    <xf numFmtId="38" fontId="4" fillId="0" borderId="26" xfId="48" applyFont="1" applyFill="1" applyBorder="1" applyAlignment="1">
      <alignment vertical="center" shrinkToFit="1"/>
    </xf>
    <xf numFmtId="38" fontId="4" fillId="0" borderId="27" xfId="48" applyFont="1" applyFill="1" applyBorder="1" applyAlignment="1">
      <alignment vertical="center" shrinkToFit="1"/>
    </xf>
    <xf numFmtId="214" fontId="9" fillId="0" borderId="0" xfId="0" applyNumberFormat="1" applyFont="1" applyAlignment="1">
      <alignment/>
    </xf>
    <xf numFmtId="38" fontId="4" fillId="0" borderId="46" xfId="48" applyFont="1" applyFill="1" applyBorder="1" applyAlignment="1">
      <alignment vertical="center" shrinkToFit="1"/>
    </xf>
    <xf numFmtId="38" fontId="4" fillId="0" borderId="47" xfId="48" applyFont="1" applyFill="1" applyBorder="1" applyAlignment="1">
      <alignment vertical="center" shrinkToFit="1"/>
    </xf>
    <xf numFmtId="38" fontId="4" fillId="0" borderId="48" xfId="48" applyFont="1" applyFill="1" applyBorder="1" applyAlignment="1">
      <alignment vertical="center" shrinkToFit="1"/>
    </xf>
    <xf numFmtId="38" fontId="4" fillId="0" borderId="49" xfId="48" applyFont="1" applyFill="1" applyBorder="1" applyAlignment="1">
      <alignment vertical="center" shrinkToFit="1"/>
    </xf>
    <xf numFmtId="38" fontId="4" fillId="0" borderId="50" xfId="48" applyFont="1" applyFill="1" applyBorder="1" applyAlignment="1">
      <alignment vertical="center" shrinkToFit="1"/>
    </xf>
    <xf numFmtId="38" fontId="4" fillId="0" borderId="51" xfId="48" applyFont="1" applyFill="1" applyBorder="1" applyAlignment="1">
      <alignment vertical="center" shrinkToFit="1"/>
    </xf>
    <xf numFmtId="38" fontId="4" fillId="0" borderId="52" xfId="48" applyFont="1" applyFill="1" applyBorder="1" applyAlignment="1">
      <alignment vertical="center" shrinkToFit="1"/>
    </xf>
    <xf numFmtId="0" fontId="4" fillId="0" borderId="0" xfId="0" applyFont="1" applyFill="1" applyAlignment="1">
      <alignment horizontal="right" vertical="center"/>
    </xf>
    <xf numFmtId="0" fontId="5" fillId="0" borderId="25" xfId="0" applyFont="1" applyFill="1" applyBorder="1" applyAlignment="1">
      <alignment vertical="center"/>
    </xf>
    <xf numFmtId="0" fontId="7" fillId="0" borderId="25" xfId="0" applyFont="1" applyFill="1" applyBorder="1" applyAlignment="1">
      <alignment vertical="center"/>
    </xf>
    <xf numFmtId="0" fontId="4" fillId="0" borderId="23" xfId="0" applyFont="1" applyFill="1" applyBorder="1" applyAlignment="1">
      <alignment/>
    </xf>
    <xf numFmtId="0" fontId="5" fillId="0" borderId="0" xfId="0" applyNumberFormat="1" applyFont="1" applyFill="1" applyAlignment="1">
      <alignment/>
    </xf>
    <xf numFmtId="38" fontId="5" fillId="0" borderId="0" xfId="0" applyNumberFormat="1" applyFont="1" applyFill="1" applyAlignment="1">
      <alignment/>
    </xf>
    <xf numFmtId="38" fontId="10" fillId="0" borderId="0" xfId="48" applyFont="1" applyBorder="1" applyAlignment="1">
      <alignment horizontal="right" vertical="center"/>
    </xf>
    <xf numFmtId="0" fontId="4" fillId="0" borderId="37" xfId="0" applyFont="1" applyFill="1" applyBorder="1" applyAlignment="1">
      <alignment horizontal="center" vertical="center" wrapText="1"/>
    </xf>
    <xf numFmtId="0" fontId="4" fillId="0" borderId="10" xfId="0" applyFont="1" applyFill="1" applyBorder="1" applyAlignment="1">
      <alignment horizontal="center" vertical="center" wrapText="1"/>
    </xf>
    <xf numFmtId="217" fontId="48" fillId="0" borderId="29" xfId="48" applyNumberFormat="1" applyFont="1" applyFill="1" applyBorder="1" applyAlignment="1">
      <alignment horizontal="right" vertical="center"/>
    </xf>
    <xf numFmtId="217" fontId="48" fillId="0" borderId="18" xfId="48" applyNumberFormat="1" applyFont="1" applyFill="1" applyBorder="1" applyAlignment="1">
      <alignment horizontal="right" vertical="center"/>
    </xf>
    <xf numFmtId="217" fontId="48" fillId="0" borderId="18" xfId="48" applyNumberFormat="1" applyFont="1" applyBorder="1" applyAlignment="1">
      <alignment horizontal="right" vertical="center" shrinkToFit="1"/>
    </xf>
    <xf numFmtId="38" fontId="48" fillId="0" borderId="36" xfId="48" applyFont="1" applyFill="1" applyBorder="1" applyAlignment="1">
      <alignment vertical="center" shrinkToFit="1"/>
    </xf>
    <xf numFmtId="0" fontId="9" fillId="0" borderId="0" xfId="0" applyFont="1" applyFill="1" applyBorder="1" applyAlignment="1">
      <alignment horizontal="right" vertical="center"/>
    </xf>
    <xf numFmtId="0" fontId="4" fillId="0" borderId="22" xfId="0" applyFont="1" applyFill="1" applyBorder="1" applyAlignment="1">
      <alignment horizontal="center" vertical="center" wrapText="1"/>
    </xf>
    <xf numFmtId="0" fontId="0" fillId="0" borderId="10" xfId="0" applyBorder="1" applyAlignment="1">
      <alignment horizontal="center" vertical="center"/>
    </xf>
    <xf numFmtId="0" fontId="0" fillId="0" borderId="19" xfId="0" applyBorder="1" applyAlignment="1">
      <alignment horizontal="left" vertical="center" wrapText="1"/>
    </xf>
    <xf numFmtId="0" fontId="0" fillId="0" borderId="18" xfId="0" applyBorder="1" applyAlignment="1">
      <alignment horizontal="center" vertical="center"/>
    </xf>
    <xf numFmtId="0" fontId="0" fillId="0" borderId="2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4" fillId="0" borderId="31" xfId="0" applyFont="1" applyFill="1" applyBorder="1" applyAlignment="1">
      <alignment horizontal="center" vertical="center"/>
    </xf>
    <xf numFmtId="0" fontId="0" fillId="0" borderId="34" xfId="0" applyFont="1" applyBorder="1" applyAlignment="1">
      <alignment vertical="center"/>
    </xf>
    <xf numFmtId="0" fontId="4" fillId="0" borderId="13" xfId="0" applyFont="1" applyBorder="1" applyAlignment="1">
      <alignment horizontal="center" vertical="center" wrapText="1" shrinkToFit="1"/>
    </xf>
    <xf numFmtId="0" fontId="4" fillId="0" borderId="17" xfId="0" applyFont="1" applyBorder="1" applyAlignment="1">
      <alignment horizontal="center" vertical="center" wrapText="1" shrinkToFit="1"/>
    </xf>
    <xf numFmtId="0" fontId="4" fillId="0" borderId="56" xfId="0" applyFont="1" applyFill="1" applyBorder="1" applyAlignment="1">
      <alignment horizontal="left" vertical="center"/>
    </xf>
    <xf numFmtId="0" fontId="4" fillId="0" borderId="57" xfId="0" applyFont="1" applyFill="1" applyBorder="1" applyAlignment="1">
      <alignment horizontal="left" vertical="center"/>
    </xf>
    <xf numFmtId="0" fontId="4" fillId="0" borderId="58" xfId="0" applyFont="1" applyFill="1" applyBorder="1" applyAlignment="1">
      <alignment horizontal="left" vertical="center"/>
    </xf>
    <xf numFmtId="0" fontId="6" fillId="0" borderId="0" xfId="0" applyFont="1" applyFill="1" applyBorder="1" applyAlignment="1">
      <alignment horizontal="center"/>
    </xf>
    <xf numFmtId="214" fontId="4" fillId="0" borderId="59" xfId="0" applyNumberFormat="1" applyFont="1" applyBorder="1" applyAlignment="1">
      <alignment vertical="center"/>
    </xf>
    <xf numFmtId="214" fontId="4" fillId="0" borderId="60" xfId="0" applyNumberFormat="1" applyFont="1" applyBorder="1" applyAlignment="1">
      <alignment vertical="center"/>
    </xf>
    <xf numFmtId="214" fontId="4" fillId="0" borderId="61" xfId="0" applyNumberFormat="1" applyFont="1" applyBorder="1" applyAlignment="1">
      <alignment vertical="center"/>
    </xf>
    <xf numFmtId="0" fontId="4" fillId="0" borderId="20" xfId="0" applyFont="1" applyFill="1" applyBorder="1" applyAlignment="1">
      <alignment horizontal="left" vertical="center"/>
    </xf>
    <xf numFmtId="0" fontId="4" fillId="0" borderId="23" xfId="0" applyFont="1" applyFill="1" applyBorder="1" applyAlignment="1">
      <alignment horizontal="left" vertical="center"/>
    </xf>
    <xf numFmtId="0" fontId="4" fillId="0" borderId="62" xfId="0" applyFont="1" applyFill="1" applyBorder="1" applyAlignment="1">
      <alignment horizontal="left" vertical="center"/>
    </xf>
    <xf numFmtId="214" fontId="4" fillId="0" borderId="63" xfId="0" applyNumberFormat="1" applyFont="1" applyBorder="1" applyAlignment="1">
      <alignment horizontal="center" vertical="center"/>
    </xf>
    <xf numFmtId="214" fontId="4" fillId="0" borderId="64" xfId="0" applyNumberFormat="1" applyFont="1" applyBorder="1" applyAlignment="1">
      <alignment horizontal="center" vertical="center"/>
    </xf>
    <xf numFmtId="214" fontId="4" fillId="0" borderId="65" xfId="0" applyNumberFormat="1" applyFont="1" applyBorder="1" applyAlignment="1">
      <alignment horizontal="center" vertical="center"/>
    </xf>
    <xf numFmtId="0" fontId="9" fillId="0" borderId="42" xfId="0" applyFont="1" applyBorder="1" applyAlignment="1">
      <alignment horizontal="center" vertical="distributed" textRotation="255"/>
    </xf>
    <xf numFmtId="0" fontId="9" fillId="0" borderId="66" xfId="0" applyFont="1" applyBorder="1" applyAlignment="1">
      <alignment horizontal="center" vertical="distributed" textRotation="255"/>
    </xf>
    <xf numFmtId="0" fontId="9" fillId="0" borderId="67" xfId="0" applyFont="1" applyBorder="1" applyAlignment="1">
      <alignment horizontal="center" vertical="distributed" textRotation="255"/>
    </xf>
    <xf numFmtId="0" fontId="4" fillId="0" borderId="68" xfId="0" applyFont="1" applyFill="1" applyBorder="1" applyAlignment="1">
      <alignment horizontal="center" vertical="center"/>
    </xf>
    <xf numFmtId="0" fontId="4" fillId="0" borderId="69" xfId="0" applyFont="1" applyFill="1" applyBorder="1" applyAlignment="1">
      <alignment horizontal="center" vertical="center"/>
    </xf>
    <xf numFmtId="0" fontId="4" fillId="0" borderId="70" xfId="0" applyFont="1" applyFill="1" applyBorder="1" applyAlignment="1">
      <alignment horizontal="center" vertical="center"/>
    </xf>
    <xf numFmtId="0" fontId="4" fillId="0" borderId="7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7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73" xfId="0" applyFont="1" applyFill="1" applyBorder="1" applyAlignment="1">
      <alignment horizontal="center" vertical="center" textRotation="255" wrapText="1"/>
    </xf>
    <xf numFmtId="0" fontId="4" fillId="0" borderId="19" xfId="0" applyFont="1" applyFill="1" applyBorder="1" applyAlignment="1">
      <alignment horizontal="center" vertical="center" textRotation="255" wrapText="1"/>
    </xf>
    <xf numFmtId="0" fontId="4" fillId="0" borderId="20" xfId="0" applyFont="1" applyFill="1" applyBorder="1" applyAlignment="1">
      <alignment horizontal="left" vertical="center" shrinkToFit="1"/>
    </xf>
    <xf numFmtId="0" fontId="4" fillId="0" borderId="23" xfId="0" applyFont="1" applyFill="1" applyBorder="1" applyAlignment="1">
      <alignment horizontal="left" vertical="center" shrinkToFit="1"/>
    </xf>
    <xf numFmtId="0" fontId="4" fillId="0" borderId="62" xfId="0" applyFont="1" applyFill="1" applyBorder="1" applyAlignment="1">
      <alignment horizontal="left" vertical="center" shrinkToFit="1"/>
    </xf>
    <xf numFmtId="0" fontId="4" fillId="0" borderId="59"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18" xfId="0" applyFont="1" applyFill="1" applyBorder="1" applyAlignment="1">
      <alignment vertical="center" textRotation="255"/>
    </xf>
    <xf numFmtId="0" fontId="4" fillId="0" borderId="19" xfId="0" applyFont="1" applyFill="1" applyBorder="1" applyAlignment="1">
      <alignment vertical="center" textRotation="255"/>
    </xf>
    <xf numFmtId="0" fontId="4" fillId="0" borderId="74" xfId="0" applyFont="1" applyFill="1" applyBorder="1" applyAlignment="1">
      <alignment vertical="center" textRotation="255"/>
    </xf>
    <xf numFmtId="0" fontId="4" fillId="0" borderId="63"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20" xfId="0" applyFont="1" applyFill="1" applyBorder="1" applyAlignment="1">
      <alignment vertical="center"/>
    </xf>
    <xf numFmtId="0" fontId="4" fillId="0" borderId="23" xfId="0" applyFont="1" applyFill="1" applyBorder="1" applyAlignment="1">
      <alignment vertical="center"/>
    </xf>
    <xf numFmtId="0" fontId="4" fillId="0" borderId="62" xfId="0" applyFont="1" applyFill="1" applyBorder="1" applyAlignment="1">
      <alignment vertical="center"/>
    </xf>
    <xf numFmtId="0" fontId="4" fillId="0" borderId="29"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76" xfId="0" applyFont="1" applyFill="1" applyBorder="1" applyAlignment="1">
      <alignment horizontal="center" vertical="center"/>
    </xf>
    <xf numFmtId="0" fontId="4" fillId="0" borderId="77" xfId="0" applyFont="1" applyFill="1" applyBorder="1" applyAlignment="1">
      <alignment horizontal="center" vertical="center"/>
    </xf>
    <xf numFmtId="0" fontId="4" fillId="0" borderId="18" xfId="0" applyFont="1" applyFill="1" applyBorder="1" applyAlignment="1">
      <alignment horizontal="center" vertical="center" shrinkToFit="1"/>
    </xf>
    <xf numFmtId="0" fontId="4" fillId="0" borderId="22" xfId="0" applyFont="1" applyFill="1" applyBorder="1" applyAlignment="1">
      <alignment horizontal="center" vertical="center" shrinkToFit="1"/>
    </xf>
    <xf numFmtId="0" fontId="4" fillId="0" borderId="78" xfId="0" applyFont="1" applyFill="1" applyBorder="1" applyAlignment="1">
      <alignment vertical="center"/>
    </xf>
    <xf numFmtId="0" fontId="4" fillId="0" borderId="79" xfId="0" applyFont="1" applyFill="1" applyBorder="1" applyAlignment="1">
      <alignment vertical="center"/>
    </xf>
    <xf numFmtId="0" fontId="4" fillId="0" borderId="80" xfId="0" applyFont="1" applyFill="1" applyBorder="1" applyAlignment="1">
      <alignment vertical="center"/>
    </xf>
    <xf numFmtId="214" fontId="4" fillId="0" borderId="81" xfId="0" applyNumberFormat="1" applyFont="1" applyBorder="1" applyAlignment="1">
      <alignment horizontal="left" vertical="center"/>
    </xf>
    <xf numFmtId="214" fontId="4" fillId="0" borderId="79" xfId="0" applyNumberFormat="1" applyFont="1" applyBorder="1" applyAlignment="1">
      <alignment horizontal="left" vertical="center"/>
    </xf>
    <xf numFmtId="214" fontId="4" fillId="0" borderId="80" xfId="0" applyNumberFormat="1" applyFont="1" applyBorder="1" applyAlignment="1">
      <alignment horizontal="left" vertical="center"/>
    </xf>
    <xf numFmtId="214" fontId="4" fillId="0" borderId="82" xfId="0" applyNumberFormat="1" applyFont="1" applyBorder="1" applyAlignment="1">
      <alignment horizontal="left" vertical="center"/>
    </xf>
    <xf numFmtId="214" fontId="4" fillId="0" borderId="83" xfId="0" applyNumberFormat="1" applyFont="1" applyBorder="1" applyAlignment="1">
      <alignment horizontal="left" vertical="center"/>
    </xf>
    <xf numFmtId="214" fontId="4" fillId="0" borderId="84" xfId="0" applyNumberFormat="1" applyFont="1" applyBorder="1" applyAlignment="1">
      <alignment horizontal="left" vertical="center"/>
    </xf>
    <xf numFmtId="0" fontId="4" fillId="0" borderId="46" xfId="0" applyFont="1" applyFill="1" applyBorder="1" applyAlignment="1">
      <alignment horizontal="center" vertical="center" textRotation="255"/>
    </xf>
    <xf numFmtId="0" fontId="4" fillId="0" borderId="66" xfId="0" applyFont="1" applyFill="1" applyBorder="1" applyAlignment="1">
      <alignment horizontal="center" vertical="center" textRotation="255"/>
    </xf>
    <xf numFmtId="0" fontId="4" fillId="0" borderId="67" xfId="0" applyFont="1" applyFill="1" applyBorder="1" applyAlignment="1">
      <alignment horizontal="center" vertical="center" textRotation="255"/>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4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933450</xdr:colOff>
      <xdr:row>1</xdr:row>
      <xdr:rowOff>9525</xdr:rowOff>
    </xdr:from>
    <xdr:to>
      <xdr:col>6</xdr:col>
      <xdr:colOff>180975</xdr:colOff>
      <xdr:row>4</xdr:row>
      <xdr:rowOff>47625</xdr:rowOff>
    </xdr:to>
    <xdr:sp>
      <xdr:nvSpPr>
        <xdr:cNvPr id="1" name="AutoShape 1"/>
        <xdr:cNvSpPr>
          <a:spLocks/>
        </xdr:cNvSpPr>
      </xdr:nvSpPr>
      <xdr:spPr>
        <a:xfrm>
          <a:off x="4057650" y="180975"/>
          <a:ext cx="3257550" cy="647700"/>
        </a:xfrm>
        <a:prstGeom prst="wedgeRoundRectCallout">
          <a:avLst>
            <a:gd name="adj1" fmla="val -53509"/>
            <a:gd name="adj2" fmla="val 158824"/>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工事請負契約書の内訳書から、諸経費及び消費税が含まれていない金額を転記する。</a:t>
          </a:r>
        </a:p>
      </xdr:txBody>
    </xdr:sp>
    <xdr:clientData/>
  </xdr:twoCellAnchor>
  <xdr:twoCellAnchor>
    <xdr:from>
      <xdr:col>6</xdr:col>
      <xdr:colOff>323850</xdr:colOff>
      <xdr:row>1</xdr:row>
      <xdr:rowOff>85725</xdr:rowOff>
    </xdr:from>
    <xdr:to>
      <xdr:col>8</xdr:col>
      <xdr:colOff>342900</xdr:colOff>
      <xdr:row>6</xdr:row>
      <xdr:rowOff>123825</xdr:rowOff>
    </xdr:to>
    <xdr:sp>
      <xdr:nvSpPr>
        <xdr:cNvPr id="2" name="AutoShape 2"/>
        <xdr:cNvSpPr>
          <a:spLocks/>
        </xdr:cNvSpPr>
      </xdr:nvSpPr>
      <xdr:spPr>
        <a:xfrm>
          <a:off x="7458075" y="257175"/>
          <a:ext cx="2905125" cy="962025"/>
        </a:xfrm>
        <a:prstGeom prst="wedgeRoundRectCallout">
          <a:avLst>
            <a:gd name="adj1" fmla="val -61476"/>
            <a:gd name="adj2" fmla="val 143069"/>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(56,604,324</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849,076,700)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26,069,270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1,737,927(</a:t>
          </a:r>
          <a:r>
            <a:rPr lang="en-US" cap="none" sz="1100" b="0" i="0" u="none" baseline="0">
              <a:solidFill>
                <a:srgbClr val="000000"/>
              </a:solidFill>
              <a:latin typeface="ＭＳ Ｐゴシック"/>
              <a:ea typeface="ＭＳ Ｐゴシック"/>
              <a:cs typeface="ＭＳ Ｐゴシック"/>
            </a:rPr>
            <a:t>四捨五入</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四捨五入した結果、全体で端数が生じた場合は、対象外工事費で調整する。</a:t>
          </a:r>
        </a:p>
      </xdr:txBody>
    </xdr:sp>
    <xdr:clientData/>
  </xdr:twoCellAnchor>
  <xdr:twoCellAnchor>
    <xdr:from>
      <xdr:col>3</xdr:col>
      <xdr:colOff>962025</xdr:colOff>
      <xdr:row>41</xdr:row>
      <xdr:rowOff>161925</xdr:rowOff>
    </xdr:from>
    <xdr:to>
      <xdr:col>5</xdr:col>
      <xdr:colOff>904875</xdr:colOff>
      <xdr:row>43</xdr:row>
      <xdr:rowOff>133350</xdr:rowOff>
    </xdr:to>
    <xdr:sp>
      <xdr:nvSpPr>
        <xdr:cNvPr id="3" name="AutoShape 3"/>
        <xdr:cNvSpPr>
          <a:spLocks/>
        </xdr:cNvSpPr>
      </xdr:nvSpPr>
      <xdr:spPr>
        <a:xfrm>
          <a:off x="4086225" y="7886700"/>
          <a:ext cx="2638425" cy="314325"/>
        </a:xfrm>
        <a:prstGeom prst="wedgeRoundRectCallout">
          <a:avLst>
            <a:gd name="adj1" fmla="val -180"/>
            <a:gd name="adj2" fmla="val -101513"/>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２参照</a:t>
          </a:r>
          <a:r>
            <a:rPr lang="en-US" cap="none" sz="1100" b="0" i="0" u="none" baseline="0">
              <a:solidFill>
                <a:srgbClr val="000000"/>
              </a:solidFill>
              <a:latin typeface="ＭＳ Ｐゴシック"/>
              <a:ea typeface="ＭＳ Ｐゴシック"/>
              <a:cs typeface="ＭＳ Ｐゴシック"/>
            </a:rPr>
            <a:t> (56,604,324</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849,076,700)</a:t>
          </a:r>
        </a:p>
      </xdr:txBody>
    </xdr:sp>
    <xdr:clientData/>
  </xdr:twoCellAnchor>
  <xdr:twoCellAnchor>
    <xdr:from>
      <xdr:col>6</xdr:col>
      <xdr:colOff>552450</xdr:colOff>
      <xdr:row>42</xdr:row>
      <xdr:rowOff>9525</xdr:rowOff>
    </xdr:from>
    <xdr:to>
      <xdr:col>8</xdr:col>
      <xdr:colOff>1123950</xdr:colOff>
      <xdr:row>44</xdr:row>
      <xdr:rowOff>123825</xdr:rowOff>
    </xdr:to>
    <xdr:sp>
      <xdr:nvSpPr>
        <xdr:cNvPr id="4" name="AutoShape 4"/>
        <xdr:cNvSpPr>
          <a:spLocks/>
        </xdr:cNvSpPr>
      </xdr:nvSpPr>
      <xdr:spPr>
        <a:xfrm>
          <a:off x="7686675" y="7905750"/>
          <a:ext cx="3457575" cy="457200"/>
        </a:xfrm>
        <a:prstGeom prst="wedgeRoundRectCallout">
          <a:avLst>
            <a:gd name="adj1" fmla="val 8402"/>
            <a:gd name="adj2" fmla="val -79166"/>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E</a:t>
          </a:r>
          <a:r>
            <a:rPr lang="en-US" cap="none" sz="1100" b="0" i="0" u="none" baseline="0">
              <a:solidFill>
                <a:srgbClr val="000000"/>
              </a:solidFill>
              <a:latin typeface="ＭＳ Ｐゴシック"/>
              <a:ea typeface="ＭＳ Ｐゴシック"/>
              <a:cs typeface="ＭＳ Ｐゴシック"/>
            </a:rPr>
            <a:t>欄で算出された金額を、「面積事業費按分表」の</a:t>
          </a:r>
          <a:r>
            <a:rPr lang="en-US" cap="none" sz="1100" b="0" i="0" u="none" baseline="0">
              <a:solidFill>
                <a:srgbClr val="000000"/>
              </a:solidFill>
              <a:latin typeface="ＭＳ Ｐゴシック"/>
              <a:ea typeface="ＭＳ Ｐゴシック"/>
              <a:cs typeface="ＭＳ Ｐゴシック"/>
            </a:rPr>
            <a:t>100</a:t>
          </a:r>
          <a:r>
            <a:rPr lang="en-US" cap="none" sz="1100" b="0" i="0" u="none" baseline="0">
              <a:solidFill>
                <a:srgbClr val="000000"/>
              </a:solidFill>
              <a:latin typeface="ＭＳ Ｐゴシック"/>
              <a:ea typeface="ＭＳ Ｐゴシック"/>
              <a:cs typeface="ＭＳ Ｐゴシック"/>
            </a:rPr>
            <a:t>％事業費の計欄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右端</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列</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に転記する。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30</xdr:row>
      <xdr:rowOff>238125</xdr:rowOff>
    </xdr:from>
    <xdr:to>
      <xdr:col>8</xdr:col>
      <xdr:colOff>1419225</xdr:colOff>
      <xdr:row>32</xdr:row>
      <xdr:rowOff>76200</xdr:rowOff>
    </xdr:to>
    <xdr:sp>
      <xdr:nvSpPr>
        <xdr:cNvPr id="1" name="AutoShape 12"/>
        <xdr:cNvSpPr>
          <a:spLocks/>
        </xdr:cNvSpPr>
      </xdr:nvSpPr>
      <xdr:spPr>
        <a:xfrm>
          <a:off x="323850" y="11620500"/>
          <a:ext cx="5772150" cy="542925"/>
        </a:xfrm>
        <a:prstGeom prst="wedgeRoundRectCallout">
          <a:avLst>
            <a:gd name="adj1" fmla="val -24236"/>
            <a:gd name="adj2" fmla="val -320175"/>
          </a:avLst>
        </a:prstGeom>
        <a:no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補助対象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＝補助対象工事・計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＋補助対象事務費</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補助対象外＝補助対象外工事・計＋補助対象外事務費</a:t>
          </a:r>
        </a:p>
      </xdr:txBody>
    </xdr:sp>
    <xdr:clientData/>
  </xdr:twoCellAnchor>
  <xdr:twoCellAnchor>
    <xdr:from>
      <xdr:col>8</xdr:col>
      <xdr:colOff>1209675</xdr:colOff>
      <xdr:row>18</xdr:row>
      <xdr:rowOff>361950</xdr:rowOff>
    </xdr:from>
    <xdr:to>
      <xdr:col>10</xdr:col>
      <xdr:colOff>133350</xdr:colOff>
      <xdr:row>20</xdr:row>
      <xdr:rowOff>333375</xdr:rowOff>
    </xdr:to>
    <xdr:sp>
      <xdr:nvSpPr>
        <xdr:cNvPr id="2" name="AutoShape 13"/>
        <xdr:cNvSpPr>
          <a:spLocks/>
        </xdr:cNvSpPr>
      </xdr:nvSpPr>
      <xdr:spPr>
        <a:xfrm>
          <a:off x="5886450" y="6286500"/>
          <a:ext cx="1781175" cy="847725"/>
        </a:xfrm>
        <a:prstGeom prst="wedgeRoundRectCallout">
          <a:avLst>
            <a:gd name="adj1" fmla="val 72763"/>
            <a:gd name="adj2" fmla="val -70990"/>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様式</a:t>
          </a:r>
          <a:r>
            <a:rPr lang="en-US" cap="none" sz="1200" b="0" i="0" u="none" baseline="0">
              <a:solidFill>
                <a:srgbClr val="000000"/>
              </a:solidFill>
              <a:latin typeface="ＭＳ Ｐゴシック"/>
              <a:ea typeface="ＭＳ Ｐゴシック"/>
              <a:cs typeface="ＭＳ Ｐゴシック"/>
            </a:rPr>
            <a:t>19</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費目別内訳書の</a:t>
          </a:r>
          <a:r>
            <a:rPr lang="en-US" cap="none" sz="1200" b="0" i="0" u="none" baseline="0">
              <a:solidFill>
                <a:srgbClr val="000000"/>
              </a:solidFill>
              <a:latin typeface="ＭＳ Ｐゴシック"/>
              <a:ea typeface="ＭＳ Ｐゴシック"/>
              <a:cs typeface="ＭＳ Ｐゴシック"/>
            </a:rPr>
            <a:t>D</a:t>
          </a:r>
          <a:r>
            <a:rPr lang="en-US" cap="none" sz="1200" b="0" i="0" u="none" baseline="0">
              <a:solidFill>
                <a:srgbClr val="000000"/>
              </a:solidFill>
              <a:latin typeface="ＭＳ Ｐゴシック"/>
              <a:ea typeface="ＭＳ Ｐゴシック"/>
              <a:cs typeface="ＭＳ Ｐゴシック"/>
            </a:rPr>
            <a:t>の金額を転記。</a:t>
          </a:r>
        </a:p>
      </xdr:txBody>
    </xdr:sp>
    <xdr:clientData/>
  </xdr:twoCellAnchor>
  <xdr:oneCellAnchor>
    <xdr:from>
      <xdr:col>9</xdr:col>
      <xdr:colOff>695325</xdr:colOff>
      <xdr:row>0</xdr:row>
      <xdr:rowOff>38100</xdr:rowOff>
    </xdr:from>
    <xdr:ext cx="1200150" cy="266700"/>
    <xdr:sp>
      <xdr:nvSpPr>
        <xdr:cNvPr id="3" name="Rectangle 1"/>
        <xdr:cNvSpPr>
          <a:spLocks/>
        </xdr:cNvSpPr>
      </xdr:nvSpPr>
      <xdr:spPr>
        <a:xfrm>
          <a:off x="6800850" y="38100"/>
          <a:ext cx="1200150" cy="266700"/>
        </a:xfrm>
        <a:prstGeom prst="rect">
          <a:avLst/>
        </a:prstGeom>
        <a:solidFill>
          <a:srgbClr val="000000"/>
        </a:solidFill>
        <a:ln w="9525"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FFFFFF"/>
              </a:solidFill>
              <a:latin typeface="ＭＳ Ｐゴシック"/>
              <a:ea typeface="ＭＳ Ｐゴシック"/>
              <a:cs typeface="ＭＳ Ｐゴシック"/>
            </a:rPr>
            <a:t>記入例</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46"/>
  <sheetViews>
    <sheetView view="pageBreakPreview" zoomScaleSheetLayoutView="100" zoomScalePageLayoutView="0" workbookViewId="0" topLeftCell="A1">
      <selection activeCell="A29" sqref="A29:A32"/>
    </sheetView>
  </sheetViews>
  <sheetFormatPr defaultColWidth="9.00390625" defaultRowHeight="13.5"/>
  <cols>
    <col min="1" max="1" width="13.875" style="0" customWidth="1"/>
    <col min="2" max="2" width="4.625" style="0" customWidth="1"/>
    <col min="3" max="3" width="21.375" style="0" bestFit="1" customWidth="1"/>
    <col min="4" max="4" width="12.875" style="0" bestFit="1" customWidth="1"/>
    <col min="5" max="6" width="12.875" style="0" customWidth="1"/>
    <col min="7" max="7" width="19.75390625" style="0" bestFit="1" customWidth="1"/>
    <col min="8" max="8" width="16.00390625" style="0" customWidth="1"/>
    <col min="9" max="9" width="20.625" style="0" customWidth="1"/>
    <col min="10" max="10" width="23.625" style="0" customWidth="1"/>
  </cols>
  <sheetData>
    <row r="1" spans="1:10" ht="18.75">
      <c r="A1" s="1" t="s">
        <v>0</v>
      </c>
      <c r="I1" s="46"/>
      <c r="J1" s="39" t="s">
        <v>53</v>
      </c>
    </row>
    <row r="3" spans="1:7" ht="15.75" customHeight="1">
      <c r="A3" t="s">
        <v>41</v>
      </c>
      <c r="D3" t="s">
        <v>40</v>
      </c>
      <c r="G3" t="s">
        <v>42</v>
      </c>
    </row>
    <row r="4" spans="1:10" ht="15" customHeight="1">
      <c r="A4" s="10"/>
      <c r="B4" s="25"/>
      <c r="C4" s="11"/>
      <c r="D4" s="124" t="s">
        <v>27</v>
      </c>
      <c r="E4" s="122" t="s">
        <v>29</v>
      </c>
      <c r="F4" s="122" t="s">
        <v>27</v>
      </c>
      <c r="G4" s="122" t="s">
        <v>30</v>
      </c>
      <c r="H4" s="122" t="s">
        <v>23</v>
      </c>
      <c r="I4" s="16"/>
      <c r="J4" s="16"/>
    </row>
    <row r="5" spans="1:10" ht="15" customHeight="1">
      <c r="A5" s="26" t="s">
        <v>1</v>
      </c>
      <c r="B5" s="27"/>
      <c r="C5" s="28"/>
      <c r="D5" s="125"/>
      <c r="E5" s="122"/>
      <c r="F5" s="122"/>
      <c r="G5" s="122"/>
      <c r="H5" s="122"/>
      <c r="I5" s="19" t="s">
        <v>34</v>
      </c>
      <c r="J5" s="19" t="s">
        <v>35</v>
      </c>
    </row>
    <row r="6" spans="1:10" ht="15" customHeight="1">
      <c r="A6" s="14"/>
      <c r="B6" s="29"/>
      <c r="C6" s="15"/>
      <c r="D6" s="5" t="s">
        <v>28</v>
      </c>
      <c r="E6" s="5" t="s">
        <v>39</v>
      </c>
      <c r="F6" s="5" t="s">
        <v>31</v>
      </c>
      <c r="G6" s="30" t="s">
        <v>32</v>
      </c>
      <c r="H6" s="30" t="s">
        <v>33</v>
      </c>
      <c r="I6" s="22"/>
      <c r="J6" s="22"/>
    </row>
    <row r="7" spans="1:10" ht="15" customHeight="1">
      <c r="A7" s="16"/>
      <c r="B7" s="5">
        <v>1</v>
      </c>
      <c r="C7" s="17" t="s">
        <v>2</v>
      </c>
      <c r="D7" s="24"/>
      <c r="E7" s="126"/>
      <c r="F7" s="31"/>
      <c r="G7" s="31"/>
      <c r="H7" s="32"/>
      <c r="I7" s="17"/>
      <c r="J7" s="17"/>
    </row>
    <row r="8" spans="1:10" ht="15" customHeight="1">
      <c r="A8" s="18"/>
      <c r="B8" s="5">
        <v>2</v>
      </c>
      <c r="C8" s="17" t="s">
        <v>3</v>
      </c>
      <c r="D8" s="24"/>
      <c r="E8" s="127"/>
      <c r="F8" s="31"/>
      <c r="G8" s="31"/>
      <c r="H8" s="32"/>
      <c r="I8" s="17"/>
      <c r="J8" s="17"/>
    </row>
    <row r="9" spans="1:10" ht="15" customHeight="1">
      <c r="A9" s="18"/>
      <c r="B9" s="5">
        <v>3</v>
      </c>
      <c r="C9" s="17" t="s">
        <v>4</v>
      </c>
      <c r="D9" s="24"/>
      <c r="E9" s="127"/>
      <c r="F9" s="31"/>
      <c r="G9" s="31"/>
      <c r="H9" s="32"/>
      <c r="I9" s="17"/>
      <c r="J9" s="17"/>
    </row>
    <row r="10" spans="1:10" ht="15" customHeight="1">
      <c r="A10" s="19" t="s">
        <v>43</v>
      </c>
      <c r="B10" s="5">
        <v>4</v>
      </c>
      <c r="C10" s="17" t="s">
        <v>5</v>
      </c>
      <c r="D10" s="24"/>
      <c r="E10" s="127"/>
      <c r="F10" s="31"/>
      <c r="G10" s="31"/>
      <c r="H10" s="32"/>
      <c r="I10" s="17"/>
      <c r="J10" s="17"/>
    </row>
    <row r="11" spans="1:10" ht="15" customHeight="1">
      <c r="A11" s="18"/>
      <c r="B11" s="5">
        <v>5</v>
      </c>
      <c r="C11" s="17" t="s">
        <v>6</v>
      </c>
      <c r="D11" s="24"/>
      <c r="E11" s="127"/>
      <c r="F11" s="31"/>
      <c r="G11" s="31"/>
      <c r="H11" s="32"/>
      <c r="I11" s="17"/>
      <c r="J11" s="17"/>
    </row>
    <row r="12" spans="1:10" ht="15" customHeight="1">
      <c r="A12" s="18"/>
      <c r="B12" s="5">
        <v>6</v>
      </c>
      <c r="C12" s="17" t="s">
        <v>7</v>
      </c>
      <c r="D12" s="24"/>
      <c r="E12" s="127"/>
      <c r="F12" s="24"/>
      <c r="G12" s="24"/>
      <c r="H12" s="17"/>
      <c r="I12" s="17"/>
      <c r="J12" s="17"/>
    </row>
    <row r="13" spans="1:10" ht="15" customHeight="1">
      <c r="A13" s="18"/>
      <c r="B13" s="5">
        <v>7</v>
      </c>
      <c r="C13" s="35" t="s">
        <v>48</v>
      </c>
      <c r="D13" s="24"/>
      <c r="E13" s="127"/>
      <c r="F13" s="24"/>
      <c r="G13" s="24"/>
      <c r="H13" s="17"/>
      <c r="I13" s="17"/>
      <c r="J13" s="17"/>
    </row>
    <row r="14" spans="1:10" ht="15" customHeight="1">
      <c r="A14" s="22"/>
      <c r="B14" s="20" t="s">
        <v>8</v>
      </c>
      <c r="C14" s="21"/>
      <c r="D14" s="24"/>
      <c r="E14" s="127"/>
      <c r="F14" s="24"/>
      <c r="G14" s="24"/>
      <c r="H14" s="32"/>
      <c r="I14" s="17"/>
      <c r="J14" s="17"/>
    </row>
    <row r="15" spans="1:10" ht="15" customHeight="1">
      <c r="A15" s="33" t="s">
        <v>9</v>
      </c>
      <c r="B15" s="34"/>
      <c r="C15" s="35"/>
      <c r="D15" s="24"/>
      <c r="E15" s="127"/>
      <c r="F15" s="31"/>
      <c r="G15" s="31"/>
      <c r="H15" s="32"/>
      <c r="I15" s="17"/>
      <c r="J15" s="17"/>
    </row>
    <row r="16" spans="1:10" ht="15" customHeight="1">
      <c r="A16" s="33" t="s">
        <v>10</v>
      </c>
      <c r="B16" s="34"/>
      <c r="C16" s="35"/>
      <c r="D16" s="24"/>
      <c r="E16" s="127"/>
      <c r="F16" s="24"/>
      <c r="G16" s="24"/>
      <c r="H16" s="17"/>
      <c r="I16" s="17"/>
      <c r="J16" s="17"/>
    </row>
    <row r="17" spans="1:10" ht="15" customHeight="1">
      <c r="A17" s="33" t="s">
        <v>11</v>
      </c>
      <c r="B17" s="34"/>
      <c r="C17" s="35"/>
      <c r="D17" s="24"/>
      <c r="E17" s="127"/>
      <c r="F17" s="24"/>
      <c r="G17" s="24"/>
      <c r="H17" s="17"/>
      <c r="I17" s="17"/>
      <c r="J17" s="17"/>
    </row>
    <row r="18" spans="1:10" ht="15" customHeight="1">
      <c r="A18" s="10"/>
      <c r="B18" s="11"/>
      <c r="C18" s="17"/>
      <c r="D18" s="24"/>
      <c r="E18" s="127"/>
      <c r="F18" s="31"/>
      <c r="G18" s="31"/>
      <c r="H18" s="32"/>
      <c r="I18" s="17"/>
      <c r="J18" s="17"/>
    </row>
    <row r="19" spans="1:10" ht="15" customHeight="1">
      <c r="A19" s="12" t="s">
        <v>12</v>
      </c>
      <c r="B19" s="13"/>
      <c r="C19" s="17"/>
      <c r="D19" s="24"/>
      <c r="E19" s="127"/>
      <c r="F19" s="24"/>
      <c r="G19" s="24"/>
      <c r="H19" s="17"/>
      <c r="I19" s="17"/>
      <c r="J19" s="17"/>
    </row>
    <row r="20" spans="1:10" ht="15" customHeight="1">
      <c r="A20" s="14"/>
      <c r="B20" s="15"/>
      <c r="C20" s="5" t="s">
        <v>8</v>
      </c>
      <c r="D20" s="24"/>
      <c r="E20" s="127"/>
      <c r="F20" s="24"/>
      <c r="G20" s="24"/>
      <c r="H20" s="24"/>
      <c r="I20" s="17"/>
      <c r="J20" s="17"/>
    </row>
    <row r="21" spans="1:10" ht="15" customHeight="1">
      <c r="A21" s="36" t="s">
        <v>13</v>
      </c>
      <c r="B21" s="29"/>
      <c r="C21" s="39"/>
      <c r="D21" s="24"/>
      <c r="E21" s="127"/>
      <c r="F21" s="24"/>
      <c r="G21" s="24"/>
      <c r="H21" s="24"/>
      <c r="I21" s="17"/>
      <c r="J21" s="17"/>
    </row>
    <row r="22" spans="1:10" ht="15" customHeight="1">
      <c r="A22" s="10"/>
      <c r="B22" s="11"/>
      <c r="C22" s="37" t="s">
        <v>14</v>
      </c>
      <c r="D22" s="24"/>
      <c r="E22" s="127"/>
      <c r="F22" s="24"/>
      <c r="G22" s="24"/>
      <c r="H22" s="17"/>
      <c r="I22" s="17"/>
      <c r="J22" s="17"/>
    </row>
    <row r="23" spans="1:10" ht="15" customHeight="1">
      <c r="A23" s="12" t="s">
        <v>16</v>
      </c>
      <c r="B23" s="13"/>
      <c r="C23" s="37" t="s">
        <v>15</v>
      </c>
      <c r="D23" s="24"/>
      <c r="E23" s="127"/>
      <c r="F23" s="24"/>
      <c r="G23" s="24"/>
      <c r="H23" s="17"/>
      <c r="I23" s="17"/>
      <c r="J23" s="17"/>
    </row>
    <row r="24" spans="1:10" ht="15" customHeight="1">
      <c r="A24" s="12" t="s">
        <v>17</v>
      </c>
      <c r="B24" s="13"/>
      <c r="C24" s="17"/>
      <c r="D24" s="24"/>
      <c r="E24" s="127"/>
      <c r="F24" s="24"/>
      <c r="G24" s="24"/>
      <c r="H24" s="17"/>
      <c r="I24" s="17"/>
      <c r="J24" s="17"/>
    </row>
    <row r="25" spans="1:10" ht="15" customHeight="1">
      <c r="A25" s="14"/>
      <c r="B25" s="15"/>
      <c r="C25" s="5" t="s">
        <v>8</v>
      </c>
      <c r="D25" s="24"/>
      <c r="E25" s="127"/>
      <c r="F25" s="24"/>
      <c r="G25" s="24"/>
      <c r="H25" s="17"/>
      <c r="I25" s="17"/>
      <c r="J25" s="17"/>
    </row>
    <row r="26" spans="1:10" ht="15" customHeight="1">
      <c r="A26" s="33" t="s">
        <v>18</v>
      </c>
      <c r="B26" s="34"/>
      <c r="C26" s="35"/>
      <c r="D26" s="24"/>
      <c r="E26" s="127"/>
      <c r="F26" s="31"/>
      <c r="G26" s="31"/>
      <c r="H26" s="32"/>
      <c r="I26" s="17"/>
      <c r="J26" s="17"/>
    </row>
    <row r="27" spans="1:10" ht="15" customHeight="1">
      <c r="A27" s="33" t="s">
        <v>62</v>
      </c>
      <c r="B27" s="34"/>
      <c r="C27" s="35"/>
      <c r="D27" s="24"/>
      <c r="E27" s="127"/>
      <c r="F27" s="24"/>
      <c r="G27" s="24"/>
      <c r="H27" s="17"/>
      <c r="I27" s="17"/>
      <c r="J27" s="17"/>
    </row>
    <row r="28" spans="1:10" ht="15" customHeight="1">
      <c r="A28" s="16"/>
      <c r="B28" s="5">
        <v>1</v>
      </c>
      <c r="C28" s="17" t="s">
        <v>20</v>
      </c>
      <c r="D28" s="24"/>
      <c r="E28" s="127"/>
      <c r="F28" s="24"/>
      <c r="G28" s="24"/>
      <c r="H28" s="17"/>
      <c r="I28" s="17"/>
      <c r="J28" s="17"/>
    </row>
    <row r="29" spans="1:10" ht="15" customHeight="1">
      <c r="A29" s="123" t="s">
        <v>22</v>
      </c>
      <c r="B29" s="5">
        <v>2</v>
      </c>
      <c r="C29" s="17" t="s">
        <v>21</v>
      </c>
      <c r="D29" s="24"/>
      <c r="E29" s="127"/>
      <c r="F29" s="31"/>
      <c r="G29" s="31"/>
      <c r="H29" s="32"/>
      <c r="I29" s="17"/>
      <c r="J29" s="17"/>
    </row>
    <row r="30" spans="1:10" ht="15" customHeight="1">
      <c r="A30" s="123"/>
      <c r="B30" s="5">
        <v>3</v>
      </c>
      <c r="C30" s="17" t="s">
        <v>18</v>
      </c>
      <c r="D30" s="24"/>
      <c r="E30" s="127"/>
      <c r="F30" s="31"/>
      <c r="G30" s="31"/>
      <c r="H30" s="32"/>
      <c r="I30" s="17"/>
      <c r="J30" s="17"/>
    </row>
    <row r="31" spans="1:10" ht="15" customHeight="1">
      <c r="A31" s="123"/>
      <c r="B31" s="5">
        <v>4</v>
      </c>
      <c r="C31" s="17" t="s">
        <v>19</v>
      </c>
      <c r="D31" s="24"/>
      <c r="E31" s="127"/>
      <c r="F31" s="31"/>
      <c r="G31" s="31"/>
      <c r="H31" s="32"/>
      <c r="I31" s="17"/>
      <c r="J31" s="17"/>
    </row>
    <row r="32" spans="1:10" ht="15" customHeight="1">
      <c r="A32" s="123"/>
      <c r="B32" s="17"/>
      <c r="C32" s="17"/>
      <c r="D32" s="24"/>
      <c r="E32" s="127"/>
      <c r="F32" s="24"/>
      <c r="G32" s="24"/>
      <c r="H32" s="17"/>
      <c r="I32" s="17"/>
      <c r="J32" s="17"/>
    </row>
    <row r="33" spans="1:10" ht="15" customHeight="1">
      <c r="A33" s="22"/>
      <c r="B33" s="20" t="s">
        <v>8</v>
      </c>
      <c r="C33" s="21"/>
      <c r="D33" s="24"/>
      <c r="E33" s="127"/>
      <c r="F33" s="24"/>
      <c r="G33" s="24"/>
      <c r="H33" s="24"/>
      <c r="I33" s="17"/>
      <c r="J33" s="17"/>
    </row>
    <row r="34" spans="1:10" ht="15" customHeight="1">
      <c r="A34" s="20" t="s">
        <v>25</v>
      </c>
      <c r="B34" s="23"/>
      <c r="C34" s="21"/>
      <c r="D34" s="24"/>
      <c r="E34" s="127"/>
      <c r="F34" s="24"/>
      <c r="G34" s="24"/>
      <c r="H34" s="17"/>
      <c r="I34" s="17"/>
      <c r="J34" s="17"/>
    </row>
    <row r="35" spans="1:10" ht="15" customHeight="1">
      <c r="A35" s="20" t="s">
        <v>24</v>
      </c>
      <c r="B35" s="23"/>
      <c r="C35" s="21"/>
      <c r="D35" s="24"/>
      <c r="E35" s="128"/>
      <c r="F35" s="24"/>
      <c r="G35" s="24"/>
      <c r="H35" s="17"/>
      <c r="I35" s="17"/>
      <c r="J35" s="17"/>
    </row>
    <row r="36" spans="1:10" ht="15" customHeight="1">
      <c r="A36" s="20" t="s">
        <v>26</v>
      </c>
      <c r="B36" s="23"/>
      <c r="C36" s="21"/>
      <c r="D36" s="24"/>
      <c r="E36" s="38"/>
      <c r="F36" s="24"/>
      <c r="G36" s="24"/>
      <c r="H36" s="24"/>
      <c r="I36" s="17"/>
      <c r="J36" s="17"/>
    </row>
    <row r="38" ht="13.5">
      <c r="A38" s="4" t="s">
        <v>54</v>
      </c>
    </row>
    <row r="39" spans="1:6" ht="13.5">
      <c r="A39" s="4" t="s">
        <v>55</v>
      </c>
      <c r="F39" s="3"/>
    </row>
    <row r="40" ht="13.5">
      <c r="A40" s="4" t="s">
        <v>56</v>
      </c>
    </row>
    <row r="41" ht="13.5">
      <c r="A41" s="4" t="s">
        <v>57</v>
      </c>
    </row>
    <row r="42" ht="13.5">
      <c r="A42" s="4" t="s">
        <v>58</v>
      </c>
    </row>
    <row r="43" ht="13.5">
      <c r="A43" s="4" t="s">
        <v>59</v>
      </c>
    </row>
    <row r="44" ht="13.5">
      <c r="A44" s="4" t="s">
        <v>60</v>
      </c>
    </row>
    <row r="45" ht="13.5">
      <c r="A45" s="45" t="s">
        <v>61</v>
      </c>
    </row>
    <row r="46" ht="13.5">
      <c r="A46" s="4" t="s">
        <v>63</v>
      </c>
    </row>
  </sheetData>
  <sheetProtection/>
  <mergeCells count="7">
    <mergeCell ref="F4:F5"/>
    <mergeCell ref="G4:G5"/>
    <mergeCell ref="H4:H5"/>
    <mergeCell ref="A29:A32"/>
    <mergeCell ref="D4:D5"/>
    <mergeCell ref="E4:E5"/>
    <mergeCell ref="E7:E35"/>
  </mergeCells>
  <printOptions/>
  <pageMargins left="0.75" right="0.75" top="0.56" bottom="0.55" header="0.512" footer="0.512"/>
  <pageSetup horizontalDpi="300" verticalDpi="300" orientation="landscape" paperSize="9" scale="83" r:id="rId1"/>
</worksheet>
</file>

<file path=xl/worksheets/sheet2.xml><?xml version="1.0" encoding="utf-8"?>
<worksheet xmlns="http://schemas.openxmlformats.org/spreadsheetml/2006/main" xmlns:r="http://schemas.openxmlformats.org/officeDocument/2006/relationships">
  <dimension ref="A4:J54"/>
  <sheetViews>
    <sheetView view="pageBreakPreview" zoomScaleSheetLayoutView="100" zoomScalePageLayoutView="0" workbookViewId="0" topLeftCell="A1">
      <selection activeCell="A32" sqref="A32"/>
    </sheetView>
  </sheetViews>
  <sheetFormatPr defaultColWidth="9.00390625" defaultRowHeight="13.5"/>
  <cols>
    <col min="1" max="1" width="14.25390625" style="0" customWidth="1"/>
    <col min="2" max="2" width="4.625" style="0" customWidth="1"/>
    <col min="3" max="3" width="22.125" style="0" customWidth="1"/>
    <col min="4" max="4" width="20.00390625" style="0" customWidth="1"/>
    <col min="5" max="5" width="15.375" style="0" customWidth="1"/>
    <col min="6" max="6" width="17.25390625" style="0" customWidth="1"/>
    <col min="7" max="7" width="19.75390625" style="0" bestFit="1" customWidth="1"/>
    <col min="8" max="8" width="18.125" style="0" customWidth="1"/>
    <col min="9" max="9" width="19.00390625" style="0" customWidth="1"/>
    <col min="10" max="10" width="22.375" style="0" customWidth="1"/>
  </cols>
  <sheetData>
    <row r="3" ht="14.25" thickBot="1"/>
    <row r="4" ht="20.25" customHeight="1" thickBot="1" thickTop="1">
      <c r="J4" s="6" t="s">
        <v>44</v>
      </c>
    </row>
    <row r="5" ht="6" customHeight="1" thickTop="1">
      <c r="J5" s="44"/>
    </row>
    <row r="6" spans="1:10" ht="18.75">
      <c r="A6" s="1" t="s">
        <v>0</v>
      </c>
      <c r="I6" s="46"/>
      <c r="J6" s="39" t="s">
        <v>53</v>
      </c>
    </row>
    <row r="8" spans="1:7" ht="13.5">
      <c r="A8" t="s">
        <v>41</v>
      </c>
      <c r="D8" t="s">
        <v>40</v>
      </c>
      <c r="G8" t="s">
        <v>42</v>
      </c>
    </row>
    <row r="9" spans="1:10" ht="15" customHeight="1">
      <c r="A9" s="10"/>
      <c r="B9" s="25"/>
      <c r="C9" s="11"/>
      <c r="D9" s="124" t="s">
        <v>27</v>
      </c>
      <c r="E9" s="122" t="s">
        <v>29</v>
      </c>
      <c r="F9" s="122" t="s">
        <v>27</v>
      </c>
      <c r="G9" s="122" t="s">
        <v>30</v>
      </c>
      <c r="H9" s="122" t="s">
        <v>23</v>
      </c>
      <c r="I9" s="16"/>
      <c r="J9" s="16"/>
    </row>
    <row r="10" spans="1:10" ht="15" customHeight="1">
      <c r="A10" s="26" t="s">
        <v>1</v>
      </c>
      <c r="B10" s="27"/>
      <c r="C10" s="28"/>
      <c r="D10" s="125"/>
      <c r="E10" s="122"/>
      <c r="F10" s="122"/>
      <c r="G10" s="122"/>
      <c r="H10" s="122"/>
      <c r="I10" s="19" t="s">
        <v>34</v>
      </c>
      <c r="J10" s="19" t="s">
        <v>35</v>
      </c>
    </row>
    <row r="11" spans="1:10" ht="15" customHeight="1">
      <c r="A11" s="14"/>
      <c r="B11" s="29"/>
      <c r="C11" s="15"/>
      <c r="D11" s="5" t="s">
        <v>28</v>
      </c>
      <c r="E11" s="5" t="s">
        <v>49</v>
      </c>
      <c r="F11" s="5" t="s">
        <v>31</v>
      </c>
      <c r="G11" s="30" t="s">
        <v>32</v>
      </c>
      <c r="H11" s="30" t="s">
        <v>33</v>
      </c>
      <c r="I11" s="22"/>
      <c r="J11" s="22"/>
    </row>
    <row r="12" spans="1:10" ht="15" customHeight="1">
      <c r="A12" s="16"/>
      <c r="B12" s="5">
        <v>1</v>
      </c>
      <c r="C12" s="17" t="s">
        <v>2</v>
      </c>
      <c r="D12" s="24">
        <v>26069270</v>
      </c>
      <c r="E12" s="126"/>
      <c r="F12" s="31">
        <f>ROUND(D12*E41,0)</f>
        <v>1737927</v>
      </c>
      <c r="G12" s="31">
        <f aca="true" t="shared" si="0" ref="G12:G17">ROUND((D12+F12)*0.05,0)</f>
        <v>1390360</v>
      </c>
      <c r="H12" s="32">
        <f aca="true" t="shared" si="1" ref="H12:H41">D12+F12+G12</f>
        <v>29197557</v>
      </c>
      <c r="I12" s="17"/>
      <c r="J12" s="17"/>
    </row>
    <row r="13" spans="1:10" ht="15" customHeight="1">
      <c r="A13" s="18"/>
      <c r="B13" s="5">
        <v>2</v>
      </c>
      <c r="C13" s="17" t="s">
        <v>3</v>
      </c>
      <c r="D13" s="24">
        <v>506239610</v>
      </c>
      <c r="E13" s="127"/>
      <c r="F13" s="31">
        <f>ROUND(D13*E41,0)</f>
        <v>33748837</v>
      </c>
      <c r="G13" s="31">
        <f t="shared" si="0"/>
        <v>26999422</v>
      </c>
      <c r="H13" s="32">
        <f t="shared" si="1"/>
        <v>566987869</v>
      </c>
      <c r="I13" s="17"/>
      <c r="J13" s="17"/>
    </row>
    <row r="14" spans="1:10" ht="15" customHeight="1">
      <c r="A14" s="18"/>
      <c r="B14" s="5">
        <v>3</v>
      </c>
      <c r="C14" s="17" t="s">
        <v>4</v>
      </c>
      <c r="D14" s="24">
        <v>78849900</v>
      </c>
      <c r="E14" s="127"/>
      <c r="F14" s="31">
        <f>ROUND(D14*E41,0)</f>
        <v>5256587</v>
      </c>
      <c r="G14" s="31">
        <f t="shared" si="0"/>
        <v>4205324</v>
      </c>
      <c r="H14" s="32">
        <f t="shared" si="1"/>
        <v>88311811</v>
      </c>
      <c r="I14" s="17"/>
      <c r="J14" s="17"/>
    </row>
    <row r="15" spans="1:10" ht="15" customHeight="1">
      <c r="A15" s="19" t="s">
        <v>43</v>
      </c>
      <c r="B15" s="5">
        <v>4</v>
      </c>
      <c r="C15" s="17" t="s">
        <v>5</v>
      </c>
      <c r="D15" s="24">
        <v>54675000</v>
      </c>
      <c r="E15" s="127"/>
      <c r="F15" s="31">
        <f>ROUND(D15*E41,0)</f>
        <v>3644949</v>
      </c>
      <c r="G15" s="31">
        <f t="shared" si="0"/>
        <v>2915997</v>
      </c>
      <c r="H15" s="32">
        <f t="shared" si="1"/>
        <v>61235946</v>
      </c>
      <c r="I15" s="17"/>
      <c r="J15" s="17"/>
    </row>
    <row r="16" spans="1:10" ht="15" customHeight="1">
      <c r="A16" s="18"/>
      <c r="B16" s="5">
        <v>5</v>
      </c>
      <c r="C16" s="17" t="s">
        <v>6</v>
      </c>
      <c r="D16" s="24">
        <v>32040000</v>
      </c>
      <c r="E16" s="127"/>
      <c r="F16" s="31">
        <f>ROUND(D16*E41,0)</f>
        <v>2135970</v>
      </c>
      <c r="G16" s="31">
        <f t="shared" si="0"/>
        <v>1708799</v>
      </c>
      <c r="H16" s="32">
        <f t="shared" si="1"/>
        <v>35884769</v>
      </c>
      <c r="I16" s="17"/>
      <c r="J16" s="17"/>
    </row>
    <row r="17" spans="1:10" ht="15" customHeight="1">
      <c r="A17" s="18"/>
      <c r="B17" s="5">
        <v>6</v>
      </c>
      <c r="C17" s="17" t="s">
        <v>7</v>
      </c>
      <c r="D17" s="24">
        <v>11585520</v>
      </c>
      <c r="E17" s="127"/>
      <c r="F17" s="31">
        <f>ROUND(D17*E41,0)</f>
        <v>772357</v>
      </c>
      <c r="G17" s="31">
        <f t="shared" si="0"/>
        <v>617894</v>
      </c>
      <c r="H17" s="32">
        <f t="shared" si="1"/>
        <v>12975771</v>
      </c>
      <c r="I17" s="17"/>
      <c r="J17" s="17"/>
    </row>
    <row r="18" spans="1:10" ht="15" customHeight="1">
      <c r="A18" s="18"/>
      <c r="B18" s="5">
        <v>7</v>
      </c>
      <c r="C18" s="40" t="s">
        <v>48</v>
      </c>
      <c r="D18" s="24">
        <v>45581000</v>
      </c>
      <c r="E18" s="127"/>
      <c r="F18" s="31">
        <f>ROUND(D18*E41,0)</f>
        <v>3038691</v>
      </c>
      <c r="G18" s="31">
        <f>ROUND((D18+F18)*0.05,0)</f>
        <v>2430985</v>
      </c>
      <c r="H18" s="32">
        <f>D18+F18+G18</f>
        <v>51050676</v>
      </c>
      <c r="I18" s="17"/>
      <c r="J18" s="17"/>
    </row>
    <row r="19" spans="1:10" ht="15" customHeight="1">
      <c r="A19" s="22"/>
      <c r="B19" s="20" t="s">
        <v>8</v>
      </c>
      <c r="C19" s="21"/>
      <c r="D19" s="24">
        <f>SUM(D12:D18)</f>
        <v>755040300</v>
      </c>
      <c r="E19" s="127"/>
      <c r="F19" s="24">
        <f>SUM(F12:F18)</f>
        <v>50335318</v>
      </c>
      <c r="G19" s="24">
        <f>SUM(G12:G18)</f>
        <v>40268781</v>
      </c>
      <c r="H19" s="32">
        <f>SUM(H12:H18)</f>
        <v>845644399</v>
      </c>
      <c r="I19" s="17"/>
      <c r="J19" s="17"/>
    </row>
    <row r="20" spans="1:10" ht="15" customHeight="1">
      <c r="A20" s="33" t="s">
        <v>9</v>
      </c>
      <c r="B20" s="34"/>
      <c r="C20" s="35"/>
      <c r="D20" s="24">
        <v>65160900</v>
      </c>
      <c r="E20" s="127"/>
      <c r="F20" s="31">
        <f>ROUND(D20*E41,0)</f>
        <v>4343999</v>
      </c>
      <c r="G20" s="31">
        <f>ROUND((D20+F20)*0.05,0)</f>
        <v>3475245</v>
      </c>
      <c r="H20" s="32">
        <f t="shared" si="1"/>
        <v>72980144</v>
      </c>
      <c r="I20" s="17"/>
      <c r="J20" s="17"/>
    </row>
    <row r="21" spans="1:10" ht="15" customHeight="1">
      <c r="A21" s="33" t="s">
        <v>10</v>
      </c>
      <c r="B21" s="34"/>
      <c r="C21" s="35"/>
      <c r="D21" s="24"/>
      <c r="E21" s="127"/>
      <c r="F21" s="31">
        <f>ROUND(D21*E41,0)</f>
        <v>0</v>
      </c>
      <c r="G21" s="31">
        <f>ROUND((D21+F21)*0.05,0)</f>
        <v>0</v>
      </c>
      <c r="H21" s="32">
        <f t="shared" si="1"/>
        <v>0</v>
      </c>
      <c r="I21" s="17"/>
      <c r="J21" s="17"/>
    </row>
    <row r="22" spans="1:10" ht="15" customHeight="1">
      <c r="A22" s="33" t="s">
        <v>11</v>
      </c>
      <c r="B22" s="34"/>
      <c r="C22" s="35"/>
      <c r="D22" s="24"/>
      <c r="E22" s="127"/>
      <c r="F22" s="31">
        <f>ROUND(D22*E41,0)</f>
        <v>0</v>
      </c>
      <c r="G22" s="31">
        <f>ROUND((D22+F22)*0.05,0)</f>
        <v>0</v>
      </c>
      <c r="H22" s="32">
        <f t="shared" si="1"/>
        <v>0</v>
      </c>
      <c r="I22" s="17"/>
      <c r="J22" s="17"/>
    </row>
    <row r="23" spans="1:10" ht="15" customHeight="1">
      <c r="A23" s="10"/>
      <c r="B23" s="11"/>
      <c r="C23" s="17"/>
      <c r="D23" s="24">
        <v>9000000</v>
      </c>
      <c r="E23" s="127"/>
      <c r="F23" s="31">
        <f>ROUND(D23*E41,0)</f>
        <v>599992</v>
      </c>
      <c r="G23" s="31">
        <f>ROUND((D23+F23)*0.05,0)</f>
        <v>480000</v>
      </c>
      <c r="H23" s="32">
        <f t="shared" si="1"/>
        <v>10079992</v>
      </c>
      <c r="I23" s="17"/>
      <c r="J23" s="17"/>
    </row>
    <row r="24" spans="1:10" ht="15" customHeight="1">
      <c r="A24" s="12" t="s">
        <v>12</v>
      </c>
      <c r="B24" s="13"/>
      <c r="C24" s="17"/>
      <c r="D24" s="24"/>
      <c r="E24" s="127"/>
      <c r="F24" s="31">
        <f>ROUND(D24*E41,0)</f>
        <v>0</v>
      </c>
      <c r="G24" s="31">
        <f>ROUND((D24+F24)*0.05,0)</f>
        <v>0</v>
      </c>
      <c r="H24" s="32">
        <f t="shared" si="1"/>
        <v>0</v>
      </c>
      <c r="I24" s="17"/>
      <c r="J24" s="17"/>
    </row>
    <row r="25" spans="1:10" ht="15" customHeight="1">
      <c r="A25" s="14"/>
      <c r="B25" s="15"/>
      <c r="C25" s="5" t="s">
        <v>8</v>
      </c>
      <c r="D25" s="24">
        <f>SUM(D23:D24)</f>
        <v>9000000</v>
      </c>
      <c r="E25" s="127"/>
      <c r="F25" s="31">
        <f>SUM(F23:F24)</f>
        <v>599992</v>
      </c>
      <c r="G25" s="31">
        <f>SUM(G23:G24)</f>
        <v>480000</v>
      </c>
      <c r="H25" s="32">
        <f t="shared" si="1"/>
        <v>10079992</v>
      </c>
      <c r="I25" s="17"/>
      <c r="J25" s="17"/>
    </row>
    <row r="26" spans="1:10" ht="15" customHeight="1">
      <c r="A26" s="36" t="s">
        <v>13</v>
      </c>
      <c r="B26" s="34"/>
      <c r="C26" s="35"/>
      <c r="D26" s="24"/>
      <c r="E26" s="127"/>
      <c r="F26" s="31">
        <f>ROUND(D26*E41,0)</f>
        <v>0</v>
      </c>
      <c r="G26" s="31">
        <f>ROUND((D26+F26)*0.05,0)</f>
        <v>0</v>
      </c>
      <c r="H26" s="32">
        <f t="shared" si="1"/>
        <v>0</v>
      </c>
      <c r="I26" s="17"/>
      <c r="J26" s="17"/>
    </row>
    <row r="27" spans="1:10" ht="15" customHeight="1">
      <c r="A27" s="10"/>
      <c r="B27" s="11"/>
      <c r="C27" s="37" t="s">
        <v>14</v>
      </c>
      <c r="D27" s="24">
        <v>7650000</v>
      </c>
      <c r="E27" s="127"/>
      <c r="F27" s="31">
        <f>ROUND(D27*E41,0)</f>
        <v>509993</v>
      </c>
      <c r="G27" s="31">
        <f>ROUND((D27+F27)*0.05,0)</f>
        <v>408000</v>
      </c>
      <c r="H27" s="32">
        <f t="shared" si="1"/>
        <v>8567993</v>
      </c>
      <c r="I27" s="17"/>
      <c r="J27" s="17"/>
    </row>
    <row r="28" spans="1:10" ht="15" customHeight="1">
      <c r="A28" s="12" t="s">
        <v>16</v>
      </c>
      <c r="B28" s="13"/>
      <c r="C28" s="37" t="s">
        <v>15</v>
      </c>
      <c r="D28" s="24"/>
      <c r="E28" s="127"/>
      <c r="F28" s="31">
        <f>ROUND(D28*E41,0)</f>
        <v>0</v>
      </c>
      <c r="G28" s="31">
        <f>ROUND((D28+F28)*0.05,0)</f>
        <v>0</v>
      </c>
      <c r="H28" s="32">
        <f t="shared" si="1"/>
        <v>0</v>
      </c>
      <c r="I28" s="17"/>
      <c r="J28" s="17"/>
    </row>
    <row r="29" spans="1:10" ht="15" customHeight="1">
      <c r="A29" s="12" t="s">
        <v>17</v>
      </c>
      <c r="B29" s="13"/>
      <c r="C29" s="17"/>
      <c r="D29" s="24"/>
      <c r="E29" s="127"/>
      <c r="F29" s="31">
        <f>ROUND(D29*E41,0)</f>
        <v>0</v>
      </c>
      <c r="G29" s="31">
        <f>ROUND((D29+F29)*0.05,0)</f>
        <v>0</v>
      </c>
      <c r="H29" s="32">
        <f t="shared" si="1"/>
        <v>0</v>
      </c>
      <c r="I29" s="17"/>
      <c r="J29" s="17"/>
    </row>
    <row r="30" spans="1:10" ht="15" customHeight="1">
      <c r="A30" s="14"/>
      <c r="B30" s="15"/>
      <c r="C30" s="5" t="s">
        <v>8</v>
      </c>
      <c r="D30" s="24">
        <f>SUM(D27:D29)</f>
        <v>7650000</v>
      </c>
      <c r="E30" s="127"/>
      <c r="F30" s="24">
        <f>SUM(F27:F29)</f>
        <v>509993</v>
      </c>
      <c r="G30" s="31">
        <f>SUM(G27:G29)</f>
        <v>408000</v>
      </c>
      <c r="H30" s="32">
        <f t="shared" si="1"/>
        <v>8567993</v>
      </c>
      <c r="I30" s="17"/>
      <c r="J30" s="17"/>
    </row>
    <row r="31" spans="1:10" ht="15" customHeight="1">
      <c r="A31" s="33" t="s">
        <v>18</v>
      </c>
      <c r="B31" s="34"/>
      <c r="C31" s="35"/>
      <c r="D31" s="24"/>
      <c r="E31" s="127"/>
      <c r="F31" s="31">
        <f>ROUND(D31*E41,0)</f>
        <v>0</v>
      </c>
      <c r="G31" s="31">
        <f>ROUND((D31+F31)*0.05,0)</f>
        <v>0</v>
      </c>
      <c r="H31" s="32">
        <f t="shared" si="1"/>
        <v>0</v>
      </c>
      <c r="I31" s="17"/>
      <c r="J31" s="17"/>
    </row>
    <row r="32" spans="1:10" ht="15" customHeight="1">
      <c r="A32" s="33" t="s">
        <v>62</v>
      </c>
      <c r="B32" s="34"/>
      <c r="C32" s="35"/>
      <c r="D32" s="24"/>
      <c r="E32" s="127"/>
      <c r="F32" s="31">
        <f>ROUND(D32*E41,0)</f>
        <v>0</v>
      </c>
      <c r="G32" s="31">
        <f>ROUND((D32+F32)*0.05,0)</f>
        <v>0</v>
      </c>
      <c r="H32" s="32">
        <f t="shared" si="1"/>
        <v>0</v>
      </c>
      <c r="I32" s="17"/>
      <c r="J32" s="17"/>
    </row>
    <row r="33" spans="1:10" ht="15" customHeight="1">
      <c r="A33" s="16"/>
      <c r="B33" s="5">
        <v>1</v>
      </c>
      <c r="C33" s="17" t="s">
        <v>20</v>
      </c>
      <c r="D33" s="24">
        <v>0</v>
      </c>
      <c r="E33" s="127"/>
      <c r="F33" s="31">
        <f>ROUND(D33*E41,0)</f>
        <v>0</v>
      </c>
      <c r="G33" s="31">
        <f>ROUND((D33+F33)*0.05,0)</f>
        <v>0</v>
      </c>
      <c r="H33" s="32">
        <f t="shared" si="1"/>
        <v>0</v>
      </c>
      <c r="I33" s="17"/>
      <c r="J33" s="17"/>
    </row>
    <row r="34" spans="1:10" ht="15" customHeight="1">
      <c r="A34" s="123" t="s">
        <v>22</v>
      </c>
      <c r="B34" s="5">
        <v>2</v>
      </c>
      <c r="C34" s="17" t="s">
        <v>21</v>
      </c>
      <c r="D34" s="24">
        <v>11697500</v>
      </c>
      <c r="E34" s="127"/>
      <c r="F34" s="31">
        <f>ROUND(D34*E41,0)</f>
        <v>779822</v>
      </c>
      <c r="G34" s="31">
        <f>ROUND((D34+F34)*0.05,0)-1</f>
        <v>623865</v>
      </c>
      <c r="H34" s="32">
        <f t="shared" si="1"/>
        <v>13101187</v>
      </c>
      <c r="I34" s="17"/>
      <c r="J34" s="17"/>
    </row>
    <row r="35" spans="1:10" ht="15" customHeight="1">
      <c r="A35" s="123"/>
      <c r="B35" s="5">
        <v>3</v>
      </c>
      <c r="C35" s="17" t="s">
        <v>51</v>
      </c>
      <c r="D35" s="24"/>
      <c r="E35" s="127"/>
      <c r="F35" s="31">
        <f>ROUND(D35*E41,0)</f>
        <v>0</v>
      </c>
      <c r="G35" s="31">
        <f>ROUND((D35+F35)*0.05,0)</f>
        <v>0</v>
      </c>
      <c r="H35" s="32">
        <f t="shared" si="1"/>
        <v>0</v>
      </c>
      <c r="I35" s="17"/>
      <c r="J35" s="17"/>
    </row>
    <row r="36" spans="1:10" ht="15" customHeight="1">
      <c r="A36" s="123"/>
      <c r="B36" s="5">
        <v>4</v>
      </c>
      <c r="C36" s="17" t="s">
        <v>52</v>
      </c>
      <c r="D36" s="24"/>
      <c r="E36" s="127"/>
      <c r="F36" s="31">
        <f>ROUND(D36*E41,0)</f>
        <v>0</v>
      </c>
      <c r="G36" s="31">
        <f>ROUND((D36+F36)*0.05,0)</f>
        <v>0</v>
      </c>
      <c r="H36" s="32">
        <f t="shared" si="1"/>
        <v>0</v>
      </c>
      <c r="I36" s="17"/>
      <c r="J36" s="17"/>
    </row>
    <row r="37" spans="1:10" ht="15" customHeight="1">
      <c r="A37" s="43"/>
      <c r="B37" s="17"/>
      <c r="C37" s="35"/>
      <c r="D37" s="24"/>
      <c r="E37" s="127"/>
      <c r="F37" s="31"/>
      <c r="G37" s="31"/>
      <c r="H37" s="32"/>
      <c r="I37" s="17"/>
      <c r="J37" s="17"/>
    </row>
    <row r="38" spans="1:10" ht="15" customHeight="1">
      <c r="A38" s="22"/>
      <c r="B38" s="20" t="s">
        <v>8</v>
      </c>
      <c r="C38" s="21"/>
      <c r="D38" s="24">
        <f>SUM(D33:D36)</f>
        <v>11697500</v>
      </c>
      <c r="E38" s="127"/>
      <c r="F38" s="31">
        <f>SUM(F33:F36)</f>
        <v>779822</v>
      </c>
      <c r="G38" s="31">
        <f>SUM(G33:G36)</f>
        <v>623865</v>
      </c>
      <c r="H38" s="32">
        <f t="shared" si="1"/>
        <v>13101187</v>
      </c>
      <c r="I38" s="17"/>
      <c r="J38" s="17"/>
    </row>
    <row r="39" spans="1:10" ht="15" customHeight="1">
      <c r="A39" s="20" t="s">
        <v>25</v>
      </c>
      <c r="B39" s="23"/>
      <c r="C39" s="21"/>
      <c r="D39" s="24">
        <f>D19+D20+D25+D30+D31+D38</f>
        <v>848548700</v>
      </c>
      <c r="E39" s="127"/>
      <c r="F39" s="24">
        <f>F19+F20+F25+F30+F31+F38</f>
        <v>56569124</v>
      </c>
      <c r="G39" s="24">
        <f>G19+G20+G25+G30+G31+G38</f>
        <v>45255891</v>
      </c>
      <c r="H39" s="32">
        <f>H19+H20+H25+H30+H31+H38</f>
        <v>950373715</v>
      </c>
      <c r="I39" s="17"/>
      <c r="J39" s="17"/>
    </row>
    <row r="40" spans="1:10" ht="15" customHeight="1">
      <c r="A40" s="20" t="s">
        <v>24</v>
      </c>
      <c r="B40" s="23"/>
      <c r="C40" s="21"/>
      <c r="D40" s="24">
        <v>528000</v>
      </c>
      <c r="E40" s="128"/>
      <c r="F40" s="31">
        <f>ROUND(D40*E41,0)</f>
        <v>35200</v>
      </c>
      <c r="G40" s="31">
        <f>ROUND((D40+F40)*0.05,0)</f>
        <v>28160</v>
      </c>
      <c r="H40" s="32">
        <f t="shared" si="1"/>
        <v>591360</v>
      </c>
      <c r="I40" s="17"/>
      <c r="J40" s="17"/>
    </row>
    <row r="41" spans="1:10" ht="15" customHeight="1">
      <c r="A41" s="20" t="s">
        <v>26</v>
      </c>
      <c r="B41" s="23"/>
      <c r="C41" s="21"/>
      <c r="D41" s="24">
        <f>D39+D40</f>
        <v>849076700</v>
      </c>
      <c r="E41" s="41">
        <f>ROUND(56604324/849076700,10)</f>
        <v>0.066665737</v>
      </c>
      <c r="F41" s="24">
        <f>F39+F40</f>
        <v>56604324</v>
      </c>
      <c r="G41" s="24">
        <f>G39+G40</f>
        <v>45284051</v>
      </c>
      <c r="H41" s="32">
        <f t="shared" si="1"/>
        <v>950965075</v>
      </c>
      <c r="I41" s="17"/>
      <c r="J41" s="17"/>
    </row>
    <row r="42" spans="1:10" ht="13.5">
      <c r="A42" s="2"/>
      <c r="B42" s="2"/>
      <c r="C42" s="2"/>
      <c r="D42" s="7"/>
      <c r="E42" s="42"/>
      <c r="F42" s="7"/>
      <c r="G42" s="7"/>
      <c r="H42" s="8"/>
      <c r="I42" s="9"/>
      <c r="J42" s="9"/>
    </row>
    <row r="43" spans="1:10" ht="13.5">
      <c r="A43" s="2"/>
      <c r="B43" s="2"/>
      <c r="C43" s="2"/>
      <c r="D43" s="7"/>
      <c r="E43" s="42"/>
      <c r="F43" s="7"/>
      <c r="G43" s="7"/>
      <c r="H43" s="8"/>
      <c r="I43" s="9"/>
      <c r="J43" s="9"/>
    </row>
    <row r="44" spans="1:10" ht="13.5">
      <c r="A44" s="2"/>
      <c r="B44" s="2"/>
      <c r="C44" s="2"/>
      <c r="D44" s="7"/>
      <c r="E44" s="42"/>
      <c r="F44" s="7"/>
      <c r="G44" s="7"/>
      <c r="H44" s="8"/>
      <c r="I44" s="9"/>
      <c r="J44" s="9"/>
    </row>
    <row r="45" spans="1:10" ht="13.5">
      <c r="A45" s="2"/>
      <c r="B45" s="2"/>
      <c r="C45" s="2"/>
      <c r="D45" s="7"/>
      <c r="E45" s="42"/>
      <c r="F45" s="7"/>
      <c r="G45" s="7"/>
      <c r="H45" s="8"/>
      <c r="J45" s="9"/>
    </row>
    <row r="46" spans="1:10" ht="13.5">
      <c r="A46" s="4" t="s">
        <v>64</v>
      </c>
      <c r="F46" s="3"/>
      <c r="J46" s="9"/>
    </row>
    <row r="47" ht="13.5">
      <c r="A47" s="4" t="s">
        <v>65</v>
      </c>
    </row>
    <row r="48" ht="13.5">
      <c r="A48" s="4" t="s">
        <v>66</v>
      </c>
    </row>
    <row r="49" ht="13.5">
      <c r="A49" s="4" t="s">
        <v>67</v>
      </c>
    </row>
    <row r="50" ht="13.5">
      <c r="A50" s="4" t="s">
        <v>68</v>
      </c>
    </row>
    <row r="51" ht="13.5">
      <c r="A51" s="4" t="s">
        <v>69</v>
      </c>
    </row>
    <row r="52" ht="13.5">
      <c r="A52" s="4" t="s">
        <v>70</v>
      </c>
    </row>
    <row r="53" ht="13.5">
      <c r="A53" s="45" t="s">
        <v>71</v>
      </c>
    </row>
    <row r="54" ht="13.5">
      <c r="A54" s="4" t="s">
        <v>63</v>
      </c>
    </row>
  </sheetData>
  <sheetProtection/>
  <mergeCells count="7">
    <mergeCell ref="F9:F10"/>
    <mergeCell ref="G9:G10"/>
    <mergeCell ref="H9:H10"/>
    <mergeCell ref="A34:A36"/>
    <mergeCell ref="D9:D10"/>
    <mergeCell ref="E9:E10"/>
    <mergeCell ref="E12:E40"/>
  </mergeCells>
  <printOptions/>
  <pageMargins left="1.2598425196850394" right="0.7874015748031497" top="0.6299212598425197" bottom="0.5905511811023623" header="0.5118110236220472" footer="0.5118110236220472"/>
  <pageSetup horizontalDpi="300" verticalDpi="300" orientation="landscape" paperSize="9" scale="70" r:id="rId2"/>
  <drawing r:id="rId1"/>
</worksheet>
</file>

<file path=xl/worksheets/sheet3.xml><?xml version="1.0" encoding="utf-8"?>
<worksheet xmlns="http://schemas.openxmlformats.org/spreadsheetml/2006/main" xmlns:r="http://schemas.openxmlformats.org/officeDocument/2006/relationships">
  <sheetPr>
    <tabColor indexed="51"/>
    <pageSetUpPr fitToPage="1"/>
  </sheetPr>
  <dimension ref="A1:O42"/>
  <sheetViews>
    <sheetView showGridLines="0" tabSelected="1" view="pageBreakPreview" zoomScale="75" zoomScaleNormal="75" zoomScaleSheetLayoutView="75" workbookViewId="0" topLeftCell="A7">
      <selection activeCell="J27" sqref="J27"/>
    </sheetView>
  </sheetViews>
  <sheetFormatPr defaultColWidth="9.00390625" defaultRowHeight="13.5"/>
  <cols>
    <col min="1" max="1" width="3.375" style="47" customWidth="1"/>
    <col min="2" max="3" width="3.125" style="47" customWidth="1"/>
    <col min="4" max="4" width="2.875" style="47" customWidth="1"/>
    <col min="5" max="5" width="11.375" style="47" bestFit="1" customWidth="1"/>
    <col min="6" max="7" width="19.25390625" style="47" customWidth="1"/>
    <col min="8" max="8" width="19.25390625" style="47" hidden="1" customWidth="1"/>
    <col min="9" max="9" width="19.25390625" style="48" customWidth="1"/>
    <col min="10" max="11" width="19.25390625" style="47" customWidth="1"/>
    <col min="12" max="12" width="10.25390625" style="47" bestFit="1" customWidth="1"/>
    <col min="13" max="13" width="8.375" style="47" customWidth="1"/>
    <col min="14" max="16384" width="9.00390625" style="47" customWidth="1"/>
  </cols>
  <sheetData>
    <row r="1" spans="1:11" ht="20.25" customHeight="1">
      <c r="A1" s="56"/>
      <c r="K1" s="120" t="s">
        <v>86</v>
      </c>
    </row>
    <row r="2" ht="17.25" customHeight="1">
      <c r="K2" s="49"/>
    </row>
    <row r="3" spans="1:11" ht="21">
      <c r="A3" s="57" t="s">
        <v>81</v>
      </c>
      <c r="B3" s="50"/>
      <c r="C3" s="50"/>
      <c r="D3" s="50"/>
      <c r="E3" s="50"/>
      <c r="F3" s="50"/>
      <c r="G3" s="50"/>
      <c r="H3" s="50"/>
      <c r="I3" s="51"/>
      <c r="J3" s="136"/>
      <c r="K3" s="136"/>
    </row>
    <row r="4" spans="1:11" ht="18" customHeight="1">
      <c r="A4" s="50"/>
      <c r="B4" s="50"/>
      <c r="C4" s="50"/>
      <c r="D4" s="50"/>
      <c r="E4" s="50"/>
      <c r="F4" s="50"/>
      <c r="G4" s="50"/>
      <c r="H4" s="50"/>
      <c r="I4" s="51"/>
      <c r="J4" s="136"/>
      <c r="K4" s="136"/>
    </row>
    <row r="5" spans="1:11" ht="12" customHeight="1">
      <c r="A5" s="50"/>
      <c r="B5" s="50"/>
      <c r="C5" s="50"/>
      <c r="D5" s="50"/>
      <c r="E5" s="50"/>
      <c r="F5" s="50"/>
      <c r="G5" s="50"/>
      <c r="H5" s="50"/>
      <c r="I5" s="51"/>
      <c r="J5" s="50"/>
      <c r="K5" s="50"/>
    </row>
    <row r="6" spans="1:11" ht="6.75" customHeight="1">
      <c r="A6" s="50"/>
      <c r="B6" s="50"/>
      <c r="C6" s="50"/>
      <c r="D6" s="50"/>
      <c r="E6" s="50"/>
      <c r="F6" s="50"/>
      <c r="G6" s="50"/>
      <c r="H6" s="50"/>
      <c r="I6" s="51"/>
      <c r="J6" s="50"/>
      <c r="K6" s="50"/>
    </row>
    <row r="7" spans="1:11" ht="18.75">
      <c r="A7" s="50"/>
      <c r="B7" s="109" t="s">
        <v>82</v>
      </c>
      <c r="C7" s="108"/>
      <c r="D7" s="108"/>
      <c r="E7" s="108"/>
      <c r="F7" s="108"/>
      <c r="G7" s="50"/>
      <c r="H7" s="50"/>
      <c r="I7" s="51"/>
      <c r="J7" s="50"/>
      <c r="K7" s="50"/>
    </row>
    <row r="8" spans="1:11" ht="21" customHeight="1" thickBot="1">
      <c r="A8" s="50"/>
      <c r="B8" s="50"/>
      <c r="C8" s="50"/>
      <c r="D8" s="50"/>
      <c r="E8" s="50"/>
      <c r="F8" s="50"/>
      <c r="G8" s="50"/>
      <c r="H8" s="50"/>
      <c r="I8" s="51"/>
      <c r="J8" s="50"/>
      <c r="K8" s="107" t="s">
        <v>76</v>
      </c>
    </row>
    <row r="9" spans="1:11" s="62" customFormat="1" ht="34.5" customHeight="1" thickTop="1">
      <c r="A9" s="149" t="s">
        <v>1</v>
      </c>
      <c r="B9" s="150"/>
      <c r="C9" s="150"/>
      <c r="D9" s="150"/>
      <c r="E9" s="151"/>
      <c r="F9" s="58" t="s">
        <v>45</v>
      </c>
      <c r="G9" s="59"/>
      <c r="H9" s="59"/>
      <c r="I9" s="60"/>
      <c r="J9" s="59"/>
      <c r="K9" s="61"/>
    </row>
    <row r="10" spans="1:11" s="62" customFormat="1" ht="18" customHeight="1">
      <c r="A10" s="152"/>
      <c r="B10" s="153"/>
      <c r="C10" s="153"/>
      <c r="D10" s="153"/>
      <c r="E10" s="154"/>
      <c r="F10" s="63"/>
      <c r="G10" s="64"/>
      <c r="H10" s="110"/>
      <c r="I10" s="131" t="s">
        <v>83</v>
      </c>
      <c r="J10" s="181" t="s">
        <v>89</v>
      </c>
      <c r="K10" s="129" t="s">
        <v>8</v>
      </c>
    </row>
    <row r="11" spans="1:11" s="62" customFormat="1" ht="37.5" customHeight="1">
      <c r="A11" s="155"/>
      <c r="B11" s="156"/>
      <c r="C11" s="156"/>
      <c r="D11" s="156"/>
      <c r="E11" s="157"/>
      <c r="F11" s="114" t="s">
        <v>87</v>
      </c>
      <c r="G11" s="115" t="s">
        <v>88</v>
      </c>
      <c r="H11" s="121"/>
      <c r="I11" s="132"/>
      <c r="J11" s="182"/>
      <c r="K11" s="130"/>
    </row>
    <row r="12" spans="1:11" s="62" customFormat="1" ht="34.5" customHeight="1">
      <c r="A12" s="175" t="s">
        <v>37</v>
      </c>
      <c r="B12" s="176"/>
      <c r="C12" s="65"/>
      <c r="D12" s="66"/>
      <c r="E12" s="67" t="s">
        <v>47</v>
      </c>
      <c r="F12" s="68"/>
      <c r="G12" s="69"/>
      <c r="H12" s="69"/>
      <c r="I12" s="70">
        <f>SUM(F12:H12)</f>
        <v>0</v>
      </c>
      <c r="J12" s="70"/>
      <c r="K12" s="71">
        <f>SUM(I12:J12)</f>
        <v>0</v>
      </c>
    </row>
    <row r="13" spans="1:11" s="62" customFormat="1" ht="34.5" customHeight="1">
      <c r="A13" s="155"/>
      <c r="B13" s="177"/>
      <c r="C13" s="72"/>
      <c r="D13" s="73"/>
      <c r="E13" s="74" t="s">
        <v>50</v>
      </c>
      <c r="F13" s="75" t="e">
        <f>ROUND(F12/$K$12,10)</f>
        <v>#DIV/0!</v>
      </c>
      <c r="G13" s="76" t="e">
        <f>ROUND(G12/$K$12,10)</f>
        <v>#DIV/0!</v>
      </c>
      <c r="H13" s="76" t="e">
        <f>ROUND(H12/$K$12,10)</f>
        <v>#DIV/0!</v>
      </c>
      <c r="I13" s="76" t="e">
        <f>SUM(F13:H13)</f>
        <v>#DIV/0!</v>
      </c>
      <c r="J13" s="76" t="e">
        <f>ROUND(J12/$K$12,10)</f>
        <v>#DIV/0!</v>
      </c>
      <c r="K13" s="77" t="e">
        <f>I13+J13</f>
        <v>#DIV/0!</v>
      </c>
    </row>
    <row r="14" spans="1:15" s="62" customFormat="1" ht="34.5" customHeight="1">
      <c r="A14" s="146" t="s">
        <v>74</v>
      </c>
      <c r="B14" s="166" t="s">
        <v>77</v>
      </c>
      <c r="C14" s="160" t="s">
        <v>85</v>
      </c>
      <c r="D14" s="161"/>
      <c r="E14" s="162"/>
      <c r="F14" s="78" t="e">
        <f>ROUND(F12/$K$12*$K$14,0)</f>
        <v>#DIV/0!</v>
      </c>
      <c r="G14" s="79" t="e">
        <f>ROUND(G12/$K$12*$K$14,0)</f>
        <v>#DIV/0!</v>
      </c>
      <c r="H14" s="79" t="e">
        <f>ROUND(H12/$K$12*$K$14,0)</f>
        <v>#DIV/0!</v>
      </c>
      <c r="I14" s="79" t="e">
        <f>SUM(F14:H14)</f>
        <v>#DIV/0!</v>
      </c>
      <c r="J14" s="79" t="e">
        <f>ROUND(J12/$K$12*$K$14,0)</f>
        <v>#DIV/0!</v>
      </c>
      <c r="K14" s="80"/>
      <c r="L14" s="82"/>
      <c r="O14" s="82">
        <f>ROUNDUP(K14,0)-K14</f>
        <v>0</v>
      </c>
    </row>
    <row r="15" spans="1:15" s="62" customFormat="1" ht="34.5" customHeight="1">
      <c r="A15" s="147"/>
      <c r="B15" s="167"/>
      <c r="C15" s="172"/>
      <c r="D15" s="173"/>
      <c r="E15" s="174"/>
      <c r="F15" s="81"/>
      <c r="G15" s="79"/>
      <c r="H15" s="79"/>
      <c r="I15" s="79"/>
      <c r="J15" s="79"/>
      <c r="K15" s="80"/>
      <c r="L15" s="82"/>
      <c r="O15" s="82">
        <f aca="true" t="shared" si="0" ref="O15:O29">ROUNDUP(K15,0)-K15</f>
        <v>0</v>
      </c>
    </row>
    <row r="16" spans="1:15" s="62" customFormat="1" ht="34.5" customHeight="1">
      <c r="A16" s="147"/>
      <c r="B16" s="167"/>
      <c r="C16" s="172"/>
      <c r="D16" s="173"/>
      <c r="E16" s="174"/>
      <c r="F16" s="81"/>
      <c r="G16" s="79"/>
      <c r="H16" s="79"/>
      <c r="I16" s="79"/>
      <c r="J16" s="79"/>
      <c r="K16" s="80"/>
      <c r="L16" s="82"/>
      <c r="O16" s="82">
        <f t="shared" si="0"/>
        <v>0</v>
      </c>
    </row>
    <row r="17" spans="1:15" s="62" customFormat="1" ht="34.5" customHeight="1" thickBot="1">
      <c r="A17" s="147"/>
      <c r="B17" s="168"/>
      <c r="C17" s="163" t="s">
        <v>8</v>
      </c>
      <c r="D17" s="164"/>
      <c r="E17" s="165"/>
      <c r="F17" s="83" t="e">
        <f>SUM(F14,F15:F16)</f>
        <v>#DIV/0!</v>
      </c>
      <c r="G17" s="84" t="e">
        <f>SUM(G14,G15:G16)</f>
        <v>#DIV/0!</v>
      </c>
      <c r="H17" s="84" t="e">
        <f>SUM(H14,H15:H16)</f>
        <v>#DIV/0!</v>
      </c>
      <c r="I17" s="84" t="e">
        <f>SUM(F17:H17)</f>
        <v>#DIV/0!</v>
      </c>
      <c r="J17" s="84" t="e">
        <f>SUM(J14,J15:J16)</f>
        <v>#DIV/0!</v>
      </c>
      <c r="K17" s="85">
        <f>SUM(K14,K15:K16)</f>
        <v>0</v>
      </c>
      <c r="L17" s="82"/>
      <c r="O17" s="82">
        <f t="shared" si="0"/>
        <v>0</v>
      </c>
    </row>
    <row r="18" spans="1:15" s="62" customFormat="1" ht="34.5" customHeight="1">
      <c r="A18" s="147"/>
      <c r="B18" s="158" t="s">
        <v>78</v>
      </c>
      <c r="C18" s="133" t="s">
        <v>36</v>
      </c>
      <c r="D18" s="134"/>
      <c r="E18" s="135"/>
      <c r="F18" s="86"/>
      <c r="G18" s="87"/>
      <c r="H18" s="87"/>
      <c r="I18" s="87"/>
      <c r="J18" s="87"/>
      <c r="K18" s="88"/>
      <c r="L18" s="82"/>
      <c r="O18" s="82">
        <f t="shared" si="0"/>
        <v>0</v>
      </c>
    </row>
    <row r="19" spans="1:15" s="62" customFormat="1" ht="34.5" customHeight="1">
      <c r="A19" s="147"/>
      <c r="B19" s="159"/>
      <c r="C19" s="140" t="s">
        <v>84</v>
      </c>
      <c r="D19" s="141"/>
      <c r="E19" s="142"/>
      <c r="F19" s="81" t="e">
        <f>ROUND(F12/$K$12*$K$19,0)</f>
        <v>#DIV/0!</v>
      </c>
      <c r="G19" s="79" t="e">
        <f>ROUND(G12/$K$12*$K$19,0)</f>
        <v>#DIV/0!</v>
      </c>
      <c r="H19" s="79" t="e">
        <f>ROUND(H12/$K$12*$K$19,0)</f>
        <v>#DIV/0!</v>
      </c>
      <c r="I19" s="79" t="e">
        <f>SUM(F19:H19)</f>
        <v>#DIV/0!</v>
      </c>
      <c r="J19" s="79" t="e">
        <f>ROUND(J12/$K$12*$K$19,0)</f>
        <v>#DIV/0!</v>
      </c>
      <c r="K19" s="80"/>
      <c r="L19" s="82"/>
      <c r="O19" s="82">
        <f t="shared" si="0"/>
        <v>0</v>
      </c>
    </row>
    <row r="20" spans="1:15" s="62" customFormat="1" ht="34.5" customHeight="1">
      <c r="A20" s="147"/>
      <c r="B20" s="159"/>
      <c r="C20" s="140"/>
      <c r="D20" s="141"/>
      <c r="E20" s="142"/>
      <c r="F20" s="81"/>
      <c r="G20" s="79"/>
      <c r="H20" s="79"/>
      <c r="I20" s="79"/>
      <c r="J20" s="79"/>
      <c r="K20" s="80"/>
      <c r="L20" s="82"/>
      <c r="O20" s="82">
        <f t="shared" si="0"/>
        <v>0</v>
      </c>
    </row>
    <row r="21" spans="1:15" s="62" customFormat="1" ht="34.5" customHeight="1">
      <c r="A21" s="147"/>
      <c r="B21" s="159"/>
      <c r="C21" s="140"/>
      <c r="D21" s="141"/>
      <c r="E21" s="142"/>
      <c r="F21" s="81"/>
      <c r="G21" s="79"/>
      <c r="H21" s="79"/>
      <c r="I21" s="79"/>
      <c r="J21" s="79"/>
      <c r="K21" s="80"/>
      <c r="L21" s="82"/>
      <c r="O21" s="82">
        <f t="shared" si="0"/>
        <v>0</v>
      </c>
    </row>
    <row r="22" spans="1:15" s="62" customFormat="1" ht="34.5" customHeight="1" thickBot="1">
      <c r="A22" s="147"/>
      <c r="B22" s="89"/>
      <c r="C22" s="163" t="s">
        <v>8</v>
      </c>
      <c r="D22" s="164"/>
      <c r="E22" s="165"/>
      <c r="F22" s="90" t="e">
        <f>SUM(F18:F21)</f>
        <v>#DIV/0!</v>
      </c>
      <c r="G22" s="91" t="e">
        <f>SUM(G18:G21)</f>
        <v>#DIV/0!</v>
      </c>
      <c r="H22" s="91" t="e">
        <f>SUM(H18:H21)</f>
        <v>#DIV/0!</v>
      </c>
      <c r="I22" s="91" t="e">
        <f>SUM(F22:H22)</f>
        <v>#DIV/0!</v>
      </c>
      <c r="J22" s="91" t="e">
        <f>SUM(J18:J21)</f>
        <v>#DIV/0!</v>
      </c>
      <c r="K22" s="92">
        <f>SUM(K18:K21)</f>
        <v>0</v>
      </c>
      <c r="L22" s="82"/>
      <c r="O22" s="82">
        <f t="shared" si="0"/>
        <v>0</v>
      </c>
    </row>
    <row r="23" spans="1:15" s="62" customFormat="1" ht="43.5" customHeight="1" thickBot="1">
      <c r="A23" s="148"/>
      <c r="B23" s="169" t="s">
        <v>75</v>
      </c>
      <c r="C23" s="170"/>
      <c r="D23" s="170"/>
      <c r="E23" s="171"/>
      <c r="F23" s="93" t="e">
        <f>F17+F22</f>
        <v>#DIV/0!</v>
      </c>
      <c r="G23" s="94" t="e">
        <f>G17+G22</f>
        <v>#DIV/0!</v>
      </c>
      <c r="H23" s="94" t="e">
        <f>H17+H22</f>
        <v>#DIV/0!</v>
      </c>
      <c r="I23" s="94" t="e">
        <f>SUM(F23:H23)</f>
        <v>#DIV/0!</v>
      </c>
      <c r="J23" s="94" t="e">
        <f>J17+J22</f>
        <v>#DIV/0!</v>
      </c>
      <c r="K23" s="95">
        <f>K17+K22</f>
        <v>0</v>
      </c>
      <c r="L23" s="82"/>
      <c r="O23" s="82">
        <f t="shared" si="0"/>
        <v>0</v>
      </c>
    </row>
    <row r="24" spans="1:15" s="62" customFormat="1" ht="34.5" customHeight="1" thickTop="1">
      <c r="A24" s="192" t="s">
        <v>38</v>
      </c>
      <c r="B24" s="183" t="s">
        <v>79</v>
      </c>
      <c r="C24" s="184"/>
      <c r="D24" s="184"/>
      <c r="E24" s="185"/>
      <c r="F24" s="97" t="e">
        <f>ROUND(F12/$K$12*$K$24,0)</f>
        <v>#DIV/0!</v>
      </c>
      <c r="G24" s="98" t="e">
        <f>ROUND(G12/$K$12*$K$24,0)</f>
        <v>#DIV/0!</v>
      </c>
      <c r="H24" s="98" t="e">
        <f>ROUND(H12/$K$12*$K$24,0)</f>
        <v>#DIV/0!</v>
      </c>
      <c r="I24" s="98" t="e">
        <f>SUM(F24:H24)</f>
        <v>#DIV/0!</v>
      </c>
      <c r="J24" s="98" t="e">
        <f>ROUND(J12/$K$12*$K$24,0)</f>
        <v>#DIV/0!</v>
      </c>
      <c r="K24" s="96"/>
      <c r="L24" s="82"/>
      <c r="O24" s="82">
        <f t="shared" si="0"/>
        <v>0</v>
      </c>
    </row>
    <row r="25" spans="1:15" s="99" customFormat="1" ht="39" customHeight="1" thickBot="1">
      <c r="A25" s="193"/>
      <c r="B25" s="137" t="s">
        <v>80</v>
      </c>
      <c r="C25" s="138"/>
      <c r="D25" s="138"/>
      <c r="E25" s="139"/>
      <c r="F25" s="90" t="e">
        <f>ROUND(K25*F13,0)</f>
        <v>#DIV/0!</v>
      </c>
      <c r="G25" s="91" t="e">
        <f>ROUND(K25*G13,0)</f>
        <v>#DIV/0!</v>
      </c>
      <c r="H25" s="91" t="e">
        <f>ROUND(K25*H13,0)</f>
        <v>#DIV/0!</v>
      </c>
      <c r="I25" s="91" t="e">
        <f>SUM(F25:H25)</f>
        <v>#DIV/0!</v>
      </c>
      <c r="J25" s="91" t="e">
        <f>ROUND(K25*J13,0)</f>
        <v>#DIV/0!</v>
      </c>
      <c r="K25" s="92"/>
      <c r="O25" s="82">
        <f t="shared" si="0"/>
        <v>0</v>
      </c>
    </row>
    <row r="26" spans="1:15" s="99" customFormat="1" ht="39" customHeight="1" thickBot="1">
      <c r="A26" s="194"/>
      <c r="B26" s="143" t="s">
        <v>75</v>
      </c>
      <c r="C26" s="144"/>
      <c r="D26" s="144"/>
      <c r="E26" s="145"/>
      <c r="F26" s="93" t="e">
        <f>SUM(F24:F25)</f>
        <v>#DIV/0!</v>
      </c>
      <c r="G26" s="94" t="e">
        <f>SUM(G24:G25)</f>
        <v>#DIV/0!</v>
      </c>
      <c r="H26" s="94" t="e">
        <f>SUM(H24:H25)</f>
        <v>#DIV/0!</v>
      </c>
      <c r="I26" s="94" t="e">
        <f>SUM(I24:I25)</f>
        <v>#DIV/0!</v>
      </c>
      <c r="J26" s="94" t="e">
        <f>SUM(J24:J25)</f>
        <v>#DIV/0!</v>
      </c>
      <c r="K26" s="95" t="e">
        <f>SUM(I26:J26)</f>
        <v>#DIV/0!</v>
      </c>
      <c r="O26" s="82" t="e">
        <f t="shared" si="0"/>
        <v>#DIV/0!</v>
      </c>
    </row>
    <row r="27" spans="1:15" s="99" customFormat="1" ht="39" customHeight="1" thickTop="1">
      <c r="A27" s="186" t="s">
        <v>72</v>
      </c>
      <c r="B27" s="187"/>
      <c r="C27" s="187"/>
      <c r="D27" s="187"/>
      <c r="E27" s="188"/>
      <c r="F27" s="100" t="e">
        <f>SUM(F17,F24)</f>
        <v>#DIV/0!</v>
      </c>
      <c r="G27" s="101" t="e">
        <f>SUM(G17,G24)</f>
        <v>#DIV/0!</v>
      </c>
      <c r="H27" s="101" t="e">
        <f>SUM(H17,H24)</f>
        <v>#DIV/0!</v>
      </c>
      <c r="I27" s="101" t="e">
        <f>SUM(I17,I24)</f>
        <v>#DIV/0!</v>
      </c>
      <c r="J27" s="101" t="e">
        <f>SUM(J17,J24)</f>
        <v>#DIV/0!</v>
      </c>
      <c r="K27" s="102" t="e">
        <f>SUM(I27:J27)</f>
        <v>#DIV/0!</v>
      </c>
      <c r="O27" s="82" t="e">
        <f t="shared" si="0"/>
        <v>#DIV/0!</v>
      </c>
    </row>
    <row r="28" spans="1:15" s="99" customFormat="1" ht="39" customHeight="1" thickBot="1">
      <c r="A28" s="189" t="s">
        <v>73</v>
      </c>
      <c r="B28" s="190"/>
      <c r="C28" s="190"/>
      <c r="D28" s="190"/>
      <c r="E28" s="191"/>
      <c r="F28" s="103" t="e">
        <f aca="true" t="shared" si="1" ref="F28:J29">SUM(F22,F25)</f>
        <v>#DIV/0!</v>
      </c>
      <c r="G28" s="91" t="e">
        <f t="shared" si="1"/>
        <v>#DIV/0!</v>
      </c>
      <c r="H28" s="91" t="e">
        <f t="shared" si="1"/>
        <v>#DIV/0!</v>
      </c>
      <c r="I28" s="91" t="e">
        <f t="shared" si="1"/>
        <v>#DIV/0!</v>
      </c>
      <c r="J28" s="91" t="e">
        <f t="shared" si="1"/>
        <v>#DIV/0!</v>
      </c>
      <c r="K28" s="92" t="e">
        <f>SUM(I28:J28)</f>
        <v>#DIV/0!</v>
      </c>
      <c r="O28" s="82" t="e">
        <f t="shared" si="0"/>
        <v>#DIV/0!</v>
      </c>
    </row>
    <row r="29" spans="1:15" s="62" customFormat="1" ht="34.5" customHeight="1" thickBot="1" thickTop="1">
      <c r="A29" s="178" t="s">
        <v>46</v>
      </c>
      <c r="B29" s="179"/>
      <c r="C29" s="179"/>
      <c r="D29" s="179"/>
      <c r="E29" s="180"/>
      <c r="F29" s="104" t="e">
        <f t="shared" si="1"/>
        <v>#DIV/0!</v>
      </c>
      <c r="G29" s="105" t="e">
        <f t="shared" si="1"/>
        <v>#DIV/0!</v>
      </c>
      <c r="H29" s="105" t="e">
        <f t="shared" si="1"/>
        <v>#DIV/0!</v>
      </c>
      <c r="I29" s="105" t="e">
        <f t="shared" si="1"/>
        <v>#DIV/0!</v>
      </c>
      <c r="J29" s="105" t="e">
        <f t="shared" si="1"/>
        <v>#DIV/0!</v>
      </c>
      <c r="K29" s="106" t="e">
        <f>SUM(I29:J29)</f>
        <v>#DIV/0!</v>
      </c>
      <c r="L29" s="82"/>
      <c r="O29" s="82" t="e">
        <f t="shared" si="0"/>
        <v>#DIV/0!</v>
      </c>
    </row>
    <row r="30" ht="23.25" customHeight="1" thickTop="1"/>
    <row r="31" spans="1:12" s="55" customFormat="1" ht="39" customHeight="1">
      <c r="A31" s="52"/>
      <c r="B31" s="52"/>
      <c r="C31" s="52"/>
      <c r="D31" s="52"/>
      <c r="E31" s="52"/>
      <c r="F31" s="53"/>
      <c r="G31" s="53"/>
      <c r="H31" s="53"/>
      <c r="I31" s="53"/>
      <c r="J31" s="53"/>
      <c r="K31" s="113" t="e">
        <f>IF(O42=0,"","小数点以下を再確認してください（面積は小数点第2位まで・金額は円単位で入力してください。）")</f>
        <v>#DIV/0!</v>
      </c>
      <c r="L31" s="54"/>
    </row>
    <row r="32" ht="16.5" customHeight="1"/>
    <row r="42" spans="6:15" ht="14.25">
      <c r="F42" s="111">
        <f aca="true" t="shared" si="2" ref="F42:K42">ROUNDUP(F12,2)-F12</f>
        <v>0</v>
      </c>
      <c r="G42" s="111">
        <f t="shared" si="2"/>
        <v>0</v>
      </c>
      <c r="H42" s="111">
        <f t="shared" si="2"/>
        <v>0</v>
      </c>
      <c r="I42" s="111">
        <f t="shared" si="2"/>
        <v>0</v>
      </c>
      <c r="J42" s="111">
        <f t="shared" si="2"/>
        <v>0</v>
      </c>
      <c r="K42" s="111">
        <f t="shared" si="2"/>
        <v>0</v>
      </c>
      <c r="O42" s="112" t="e">
        <f>SUM(O14:O29,F42:K42)</f>
        <v>#DIV/0!</v>
      </c>
    </row>
  </sheetData>
  <sheetProtection formatCells="0" formatColumns="0" formatRows="0" insertColumns="0" insertRows="0" deleteColumns="0" deleteRows="0"/>
  <mergeCells count="27">
    <mergeCell ref="A29:E29"/>
    <mergeCell ref="J10:J11"/>
    <mergeCell ref="B24:E24"/>
    <mergeCell ref="C15:E15"/>
    <mergeCell ref="A27:E27"/>
    <mergeCell ref="A28:E28"/>
    <mergeCell ref="C19:E19"/>
    <mergeCell ref="C20:E20"/>
    <mergeCell ref="A24:A26"/>
    <mergeCell ref="C22:E22"/>
    <mergeCell ref="B26:E26"/>
    <mergeCell ref="A14:A23"/>
    <mergeCell ref="A9:E11"/>
    <mergeCell ref="B18:B21"/>
    <mergeCell ref="C14:E14"/>
    <mergeCell ref="C17:E17"/>
    <mergeCell ref="B14:B17"/>
    <mergeCell ref="B23:E23"/>
    <mergeCell ref="C16:E16"/>
    <mergeCell ref="A12:B13"/>
    <mergeCell ref="K10:K11"/>
    <mergeCell ref="I10:I11"/>
    <mergeCell ref="C18:E18"/>
    <mergeCell ref="J4:K4"/>
    <mergeCell ref="J3:K3"/>
    <mergeCell ref="B25:E25"/>
    <mergeCell ref="C21:E21"/>
  </mergeCells>
  <conditionalFormatting sqref="G12">
    <cfRule type="expression" priority="1" dxfId="0" stopIfTrue="1">
      <formula>$G$42&lt;&gt;0</formula>
    </cfRule>
  </conditionalFormatting>
  <conditionalFormatting sqref="F12">
    <cfRule type="expression" priority="2" dxfId="0" stopIfTrue="1">
      <formula>$F$42&lt;&gt;0</formula>
    </cfRule>
  </conditionalFormatting>
  <conditionalFormatting sqref="I12">
    <cfRule type="expression" priority="3" dxfId="0" stopIfTrue="1">
      <formula>$I$42&lt;&gt;0</formula>
    </cfRule>
  </conditionalFormatting>
  <conditionalFormatting sqref="J12">
    <cfRule type="expression" priority="4" dxfId="0" stopIfTrue="1">
      <formula>$J$42&lt;&gt;0</formula>
    </cfRule>
  </conditionalFormatting>
  <conditionalFormatting sqref="K12">
    <cfRule type="expression" priority="5" dxfId="0" stopIfTrue="1">
      <formula>$K$42&lt;&gt;0</formula>
    </cfRule>
  </conditionalFormatting>
  <conditionalFormatting sqref="K14">
    <cfRule type="expression" priority="6" dxfId="0" stopIfTrue="1">
      <formula>$O$14&lt;&gt;0</formula>
    </cfRule>
  </conditionalFormatting>
  <conditionalFormatting sqref="K15">
    <cfRule type="expression" priority="7" dxfId="0" stopIfTrue="1">
      <formula>$O$15&lt;&gt;0</formula>
    </cfRule>
  </conditionalFormatting>
  <conditionalFormatting sqref="K16">
    <cfRule type="expression" priority="8" dxfId="0" stopIfTrue="1">
      <formula>$O$16&lt;&gt;0</formula>
    </cfRule>
  </conditionalFormatting>
  <conditionalFormatting sqref="K17">
    <cfRule type="expression" priority="9" dxfId="0" stopIfTrue="1">
      <formula>$O$17&lt;&gt;0</formula>
    </cfRule>
  </conditionalFormatting>
  <conditionalFormatting sqref="K18">
    <cfRule type="expression" priority="10" dxfId="0" stopIfTrue="1">
      <formula>$O$18&lt;&gt;0</formula>
    </cfRule>
  </conditionalFormatting>
  <conditionalFormatting sqref="K19">
    <cfRule type="expression" priority="11" dxfId="0" stopIfTrue="1">
      <formula>$O$19&lt;&gt;0</formula>
    </cfRule>
  </conditionalFormatting>
  <conditionalFormatting sqref="K20">
    <cfRule type="expression" priority="12" dxfId="0" stopIfTrue="1">
      <formula>$O$20&lt;&gt;0</formula>
    </cfRule>
  </conditionalFormatting>
  <conditionalFormatting sqref="K21">
    <cfRule type="expression" priority="13" dxfId="0" stopIfTrue="1">
      <formula>$O$21&lt;&gt;0</formula>
    </cfRule>
  </conditionalFormatting>
  <conditionalFormatting sqref="K22">
    <cfRule type="expression" priority="14" dxfId="0" stopIfTrue="1">
      <formula>$O$22&lt;&gt;0</formula>
    </cfRule>
  </conditionalFormatting>
  <conditionalFormatting sqref="K23">
    <cfRule type="expression" priority="15" dxfId="0" stopIfTrue="1">
      <formula>$O$23&lt;&gt;0</formula>
    </cfRule>
  </conditionalFormatting>
  <conditionalFormatting sqref="K24">
    <cfRule type="expression" priority="16" dxfId="0" stopIfTrue="1">
      <formula>$O$24&lt;&gt;0</formula>
    </cfRule>
  </conditionalFormatting>
  <conditionalFormatting sqref="K25">
    <cfRule type="expression" priority="17" dxfId="0" stopIfTrue="1">
      <formula>$O$25&lt;&gt;0</formula>
    </cfRule>
  </conditionalFormatting>
  <conditionalFormatting sqref="K26">
    <cfRule type="expression" priority="18" dxfId="0" stopIfTrue="1">
      <formula>$O$26&lt;&gt;0</formula>
    </cfRule>
  </conditionalFormatting>
  <conditionalFormatting sqref="K27">
    <cfRule type="expression" priority="19" dxfId="0" stopIfTrue="1">
      <formula>$O$27&lt;&gt;0</formula>
    </cfRule>
  </conditionalFormatting>
  <conditionalFormatting sqref="K28">
    <cfRule type="expression" priority="20" dxfId="0" stopIfTrue="1">
      <formula>$O$28&lt;&gt;0</formula>
    </cfRule>
  </conditionalFormatting>
  <conditionalFormatting sqref="K29">
    <cfRule type="expression" priority="21" dxfId="0" stopIfTrue="1">
      <formula>$O$29&lt;&gt;0</formula>
    </cfRule>
  </conditionalFormatting>
  <conditionalFormatting sqref="H12">
    <cfRule type="expression" priority="22" dxfId="0" stopIfTrue="1">
      <formula>$H$42&lt;&gt;0</formula>
    </cfRule>
  </conditionalFormatting>
  <printOptions/>
  <pageMargins left="0.9055118110236221" right="0.7086614173228347" top="0.5511811023622047" bottom="0.7480314960629921" header="0.31496062992125984" footer="0.31496062992125984"/>
  <pageSetup fitToHeight="1" fitToWidth="1" horizontalDpi="300" verticalDpi="300" orientation="portrait" paperSize="9" scale="72" r:id="rId1"/>
</worksheet>
</file>

<file path=xl/worksheets/sheet4.xml><?xml version="1.0" encoding="utf-8"?>
<worksheet xmlns="http://schemas.openxmlformats.org/spreadsheetml/2006/main" xmlns:r="http://schemas.openxmlformats.org/officeDocument/2006/relationships">
  <sheetPr>
    <pageSetUpPr fitToPage="1"/>
  </sheetPr>
  <dimension ref="A1:O42"/>
  <sheetViews>
    <sheetView showGridLines="0" zoomScale="75" zoomScaleNormal="75" zoomScaleSheetLayoutView="75" workbookViewId="0" topLeftCell="A22">
      <selection activeCell="J13" sqref="J13"/>
    </sheetView>
  </sheetViews>
  <sheetFormatPr defaultColWidth="9.00390625" defaultRowHeight="13.5"/>
  <cols>
    <col min="1" max="1" width="3.375" style="47" customWidth="1"/>
    <col min="2" max="3" width="3.125" style="47" customWidth="1"/>
    <col min="4" max="4" width="2.875" style="47" customWidth="1"/>
    <col min="5" max="5" width="11.375" style="47" bestFit="1" customWidth="1"/>
    <col min="6" max="7" width="18.75390625" style="47" customWidth="1"/>
    <col min="8" max="8" width="18.75390625" style="47" hidden="1" customWidth="1"/>
    <col min="9" max="9" width="18.75390625" style="48" customWidth="1"/>
    <col min="10" max="11" width="18.75390625" style="47" customWidth="1"/>
    <col min="12" max="12" width="10.25390625" style="47" bestFit="1" customWidth="1"/>
    <col min="13" max="13" width="8.375" style="47" customWidth="1"/>
    <col min="14" max="16384" width="9.00390625" style="47" customWidth="1"/>
  </cols>
  <sheetData>
    <row r="1" spans="1:11" ht="20.25" customHeight="1">
      <c r="A1" s="56"/>
      <c r="K1" s="120" t="s">
        <v>86</v>
      </c>
    </row>
    <row r="2" ht="17.25" customHeight="1">
      <c r="K2" s="49"/>
    </row>
    <row r="3" spans="1:11" ht="21">
      <c r="A3" s="57" t="s">
        <v>81</v>
      </c>
      <c r="B3" s="50"/>
      <c r="C3" s="50"/>
      <c r="D3" s="50"/>
      <c r="E3" s="50"/>
      <c r="F3" s="50"/>
      <c r="G3" s="50"/>
      <c r="H3" s="50"/>
      <c r="I3" s="51"/>
      <c r="J3" s="136"/>
      <c r="K3" s="136"/>
    </row>
    <row r="4" spans="1:11" ht="18" customHeight="1">
      <c r="A4" s="50"/>
      <c r="B4" s="50"/>
      <c r="C4" s="50"/>
      <c r="D4" s="50"/>
      <c r="E4" s="50"/>
      <c r="F4" s="50"/>
      <c r="G4" s="50"/>
      <c r="H4" s="50"/>
      <c r="I4" s="51"/>
      <c r="J4" s="136"/>
      <c r="K4" s="136"/>
    </row>
    <row r="5" spans="1:11" ht="12" customHeight="1">
      <c r="A5" s="50"/>
      <c r="B5" s="50"/>
      <c r="C5" s="50"/>
      <c r="D5" s="50"/>
      <c r="E5" s="50"/>
      <c r="F5" s="50"/>
      <c r="G5" s="50"/>
      <c r="H5" s="50"/>
      <c r="I5" s="51"/>
      <c r="J5" s="50"/>
      <c r="K5" s="50"/>
    </row>
    <row r="6" spans="1:11" ht="6.75" customHeight="1">
      <c r="A6" s="50"/>
      <c r="B6" s="50"/>
      <c r="C6" s="50"/>
      <c r="D6" s="50"/>
      <c r="E6" s="50"/>
      <c r="F6" s="50"/>
      <c r="G6" s="50"/>
      <c r="H6" s="50"/>
      <c r="I6" s="51"/>
      <c r="J6" s="50"/>
      <c r="K6" s="50"/>
    </row>
    <row r="7" spans="1:11" ht="18.75">
      <c r="A7" s="50"/>
      <c r="B7" s="109" t="s">
        <v>82</v>
      </c>
      <c r="C7" s="108"/>
      <c r="D7" s="108"/>
      <c r="E7" s="108"/>
      <c r="F7" s="108"/>
      <c r="G7" s="50"/>
      <c r="H7" s="50"/>
      <c r="I7" s="51"/>
      <c r="J7" s="50"/>
      <c r="K7" s="50"/>
    </row>
    <row r="8" spans="1:11" ht="21" customHeight="1" thickBot="1">
      <c r="A8" s="50"/>
      <c r="B8" s="50"/>
      <c r="C8" s="50"/>
      <c r="D8" s="50"/>
      <c r="E8" s="50"/>
      <c r="F8" s="50"/>
      <c r="G8" s="50"/>
      <c r="H8" s="50"/>
      <c r="I8" s="51"/>
      <c r="J8" s="50"/>
      <c r="K8" s="107" t="s">
        <v>76</v>
      </c>
    </row>
    <row r="9" spans="1:11" s="62" customFormat="1" ht="34.5" customHeight="1" thickTop="1">
      <c r="A9" s="149" t="s">
        <v>1</v>
      </c>
      <c r="B9" s="150"/>
      <c r="C9" s="150"/>
      <c r="D9" s="150"/>
      <c r="E9" s="151"/>
      <c r="F9" s="58" t="s">
        <v>45</v>
      </c>
      <c r="G9" s="59"/>
      <c r="H9" s="59"/>
      <c r="I9" s="60"/>
      <c r="J9" s="59"/>
      <c r="K9" s="61"/>
    </row>
    <row r="10" spans="1:11" s="62" customFormat="1" ht="18" customHeight="1">
      <c r="A10" s="152"/>
      <c r="B10" s="153"/>
      <c r="C10" s="153"/>
      <c r="D10" s="153"/>
      <c r="E10" s="154"/>
      <c r="F10" s="63"/>
      <c r="G10" s="64"/>
      <c r="H10" s="110"/>
      <c r="I10" s="131" t="s">
        <v>83</v>
      </c>
      <c r="J10" s="181" t="s">
        <v>89</v>
      </c>
      <c r="K10" s="129" t="s">
        <v>8</v>
      </c>
    </row>
    <row r="11" spans="1:11" s="62" customFormat="1" ht="37.5" customHeight="1">
      <c r="A11" s="155"/>
      <c r="B11" s="156"/>
      <c r="C11" s="156"/>
      <c r="D11" s="156"/>
      <c r="E11" s="157"/>
      <c r="F11" s="114" t="s">
        <v>87</v>
      </c>
      <c r="G11" s="115" t="s">
        <v>88</v>
      </c>
      <c r="H11" s="121"/>
      <c r="I11" s="132"/>
      <c r="J11" s="182"/>
      <c r="K11" s="130"/>
    </row>
    <row r="12" spans="1:11" s="62" customFormat="1" ht="34.5" customHeight="1">
      <c r="A12" s="175" t="s">
        <v>37</v>
      </c>
      <c r="B12" s="176"/>
      <c r="C12" s="65"/>
      <c r="D12" s="66"/>
      <c r="E12" s="67" t="s">
        <v>47</v>
      </c>
      <c r="F12" s="116">
        <v>2800</v>
      </c>
      <c r="G12" s="117">
        <v>1700</v>
      </c>
      <c r="H12" s="117"/>
      <c r="I12" s="70">
        <f>SUM(F12:H12)</f>
        <v>4500</v>
      </c>
      <c r="J12" s="118">
        <v>400</v>
      </c>
      <c r="K12" s="71">
        <f>SUM(I12:J12)</f>
        <v>4900</v>
      </c>
    </row>
    <row r="13" spans="1:11" s="62" customFormat="1" ht="34.5" customHeight="1">
      <c r="A13" s="155"/>
      <c r="B13" s="177"/>
      <c r="C13" s="72"/>
      <c r="D13" s="73"/>
      <c r="E13" s="74" t="s">
        <v>50</v>
      </c>
      <c r="F13" s="75">
        <f>ROUND(F12/$K$12,10)</f>
        <v>0.5714285714</v>
      </c>
      <c r="G13" s="76">
        <f>ROUND(G12/$K$12,10)</f>
        <v>0.3469387755</v>
      </c>
      <c r="H13" s="76"/>
      <c r="I13" s="76">
        <f>SUM(F13:H13)</f>
        <v>0.9183673469</v>
      </c>
      <c r="J13" s="76">
        <f>ROUND(J12/$K$12,10)</f>
        <v>0.0816326531</v>
      </c>
      <c r="K13" s="77">
        <f>I13+J13</f>
        <v>1</v>
      </c>
    </row>
    <row r="14" spans="1:15" s="62" customFormat="1" ht="34.5" customHeight="1">
      <c r="A14" s="146" t="s">
        <v>74</v>
      </c>
      <c r="B14" s="166" t="s">
        <v>77</v>
      </c>
      <c r="C14" s="160" t="s">
        <v>85</v>
      </c>
      <c r="D14" s="161"/>
      <c r="E14" s="162"/>
      <c r="F14" s="78">
        <f>ROUND(F12/$K$12*$K$14,0)</f>
        <v>914285714</v>
      </c>
      <c r="G14" s="79">
        <f>ROUND(G12/$K$12*$K$14,0)</f>
        <v>555102041</v>
      </c>
      <c r="H14" s="79"/>
      <c r="I14" s="79">
        <f>SUM(F14:H14)</f>
        <v>1469387755</v>
      </c>
      <c r="J14" s="79">
        <f>ROUND(J12/$K$12*$K$14,0)</f>
        <v>130612245</v>
      </c>
      <c r="K14" s="119">
        <v>1600000000</v>
      </c>
      <c r="L14" s="82"/>
      <c r="O14" s="82">
        <f>ROUNDUP(K14,0)-K14</f>
        <v>0</v>
      </c>
    </row>
    <row r="15" spans="1:15" s="62" customFormat="1" ht="34.5" customHeight="1">
      <c r="A15" s="147"/>
      <c r="B15" s="167"/>
      <c r="C15" s="172"/>
      <c r="D15" s="173"/>
      <c r="E15" s="174"/>
      <c r="F15" s="81"/>
      <c r="G15" s="79"/>
      <c r="H15" s="79"/>
      <c r="I15" s="79"/>
      <c r="J15" s="79"/>
      <c r="K15" s="80"/>
      <c r="L15" s="82"/>
      <c r="O15" s="82">
        <f aca="true" t="shared" si="0" ref="O15:O29">ROUNDUP(K15,0)-K15</f>
        <v>0</v>
      </c>
    </row>
    <row r="16" spans="1:15" s="62" customFormat="1" ht="34.5" customHeight="1">
      <c r="A16" s="147"/>
      <c r="B16" s="167"/>
      <c r="C16" s="172"/>
      <c r="D16" s="173"/>
      <c r="E16" s="174"/>
      <c r="F16" s="81"/>
      <c r="G16" s="79"/>
      <c r="H16" s="79"/>
      <c r="I16" s="79"/>
      <c r="J16" s="79"/>
      <c r="K16" s="80"/>
      <c r="L16" s="82"/>
      <c r="O16" s="82">
        <f t="shared" si="0"/>
        <v>0</v>
      </c>
    </row>
    <row r="17" spans="1:15" s="62" customFormat="1" ht="34.5" customHeight="1" thickBot="1">
      <c r="A17" s="147"/>
      <c r="B17" s="168"/>
      <c r="C17" s="163" t="s">
        <v>8</v>
      </c>
      <c r="D17" s="164"/>
      <c r="E17" s="165"/>
      <c r="F17" s="83">
        <f>SUM(F14,F15:F16)</f>
        <v>914285714</v>
      </c>
      <c r="G17" s="84">
        <f>SUM(G14,G15:G16)</f>
        <v>555102041</v>
      </c>
      <c r="H17" s="84"/>
      <c r="I17" s="84">
        <f>SUM(F17:H17)</f>
        <v>1469387755</v>
      </c>
      <c r="J17" s="84">
        <f>SUM(J14,J15:J16)</f>
        <v>130612245</v>
      </c>
      <c r="K17" s="85">
        <f>SUM(K14,K15:K16)</f>
        <v>1600000000</v>
      </c>
      <c r="L17" s="82"/>
      <c r="O17" s="82">
        <f t="shared" si="0"/>
        <v>0</v>
      </c>
    </row>
    <row r="18" spans="1:15" s="62" customFormat="1" ht="34.5" customHeight="1">
      <c r="A18" s="147"/>
      <c r="B18" s="158" t="s">
        <v>78</v>
      </c>
      <c r="C18" s="133" t="s">
        <v>36</v>
      </c>
      <c r="D18" s="134"/>
      <c r="E18" s="135"/>
      <c r="F18" s="86"/>
      <c r="G18" s="87"/>
      <c r="H18" s="87"/>
      <c r="I18" s="87"/>
      <c r="J18" s="87"/>
      <c r="K18" s="88"/>
      <c r="L18" s="82"/>
      <c r="O18" s="82">
        <f t="shared" si="0"/>
        <v>0</v>
      </c>
    </row>
    <row r="19" spans="1:15" s="62" customFormat="1" ht="34.5" customHeight="1">
      <c r="A19" s="147"/>
      <c r="B19" s="159"/>
      <c r="C19" s="140" t="s">
        <v>84</v>
      </c>
      <c r="D19" s="141"/>
      <c r="E19" s="142"/>
      <c r="F19" s="81">
        <f>ROUND(F12/$K$12*$K$19,0)</f>
        <v>114285714</v>
      </c>
      <c r="G19" s="79">
        <f>ROUND(G12/$K$12*$K$19,0)</f>
        <v>69387755</v>
      </c>
      <c r="H19" s="79"/>
      <c r="I19" s="79">
        <f>SUM(F19:H19)</f>
        <v>183673469</v>
      </c>
      <c r="J19" s="79">
        <f>ROUND(J12/$K$12*$K$19,0)</f>
        <v>16326531</v>
      </c>
      <c r="K19" s="119">
        <v>200000000</v>
      </c>
      <c r="L19" s="82"/>
      <c r="O19" s="82">
        <f t="shared" si="0"/>
        <v>0</v>
      </c>
    </row>
    <row r="20" spans="1:15" s="62" customFormat="1" ht="34.5" customHeight="1">
      <c r="A20" s="147"/>
      <c r="B20" s="159"/>
      <c r="C20" s="140"/>
      <c r="D20" s="141"/>
      <c r="E20" s="142"/>
      <c r="F20" s="81"/>
      <c r="G20" s="79"/>
      <c r="H20" s="79"/>
      <c r="I20" s="79"/>
      <c r="J20" s="79"/>
      <c r="K20" s="80"/>
      <c r="L20" s="82"/>
      <c r="O20" s="82">
        <f t="shared" si="0"/>
        <v>0</v>
      </c>
    </row>
    <row r="21" spans="1:15" s="62" customFormat="1" ht="34.5" customHeight="1">
      <c r="A21" s="147"/>
      <c r="B21" s="159"/>
      <c r="C21" s="140"/>
      <c r="D21" s="141"/>
      <c r="E21" s="142"/>
      <c r="F21" s="81"/>
      <c r="G21" s="79"/>
      <c r="H21" s="79"/>
      <c r="I21" s="79"/>
      <c r="J21" s="79"/>
      <c r="K21" s="80"/>
      <c r="L21" s="82"/>
      <c r="O21" s="82">
        <f t="shared" si="0"/>
        <v>0</v>
      </c>
    </row>
    <row r="22" spans="1:15" s="62" customFormat="1" ht="34.5" customHeight="1" thickBot="1">
      <c r="A22" s="147"/>
      <c r="B22" s="89"/>
      <c r="C22" s="163" t="s">
        <v>8</v>
      </c>
      <c r="D22" s="164"/>
      <c r="E22" s="165"/>
      <c r="F22" s="90">
        <f>SUM(F18:F21)</f>
        <v>114285714</v>
      </c>
      <c r="G22" s="91">
        <f>SUM(G18:G21)</f>
        <v>69387755</v>
      </c>
      <c r="H22" s="91"/>
      <c r="I22" s="91">
        <f>SUM(F22:H22)</f>
        <v>183673469</v>
      </c>
      <c r="J22" s="91">
        <f>SUM(J18:J21)</f>
        <v>16326531</v>
      </c>
      <c r="K22" s="92">
        <f>SUM(K18:K21)</f>
        <v>200000000</v>
      </c>
      <c r="L22" s="82"/>
      <c r="O22" s="82">
        <f t="shared" si="0"/>
        <v>0</v>
      </c>
    </row>
    <row r="23" spans="1:15" s="62" customFormat="1" ht="43.5" customHeight="1" thickBot="1">
      <c r="A23" s="148"/>
      <c r="B23" s="169" t="s">
        <v>75</v>
      </c>
      <c r="C23" s="170"/>
      <c r="D23" s="170"/>
      <c r="E23" s="171"/>
      <c r="F23" s="93">
        <f>F17+F22</f>
        <v>1028571428</v>
      </c>
      <c r="G23" s="94">
        <f>G17+G22</f>
        <v>624489796</v>
      </c>
      <c r="H23" s="94"/>
      <c r="I23" s="94">
        <f>SUM(F23:H23)</f>
        <v>1653061224</v>
      </c>
      <c r="J23" s="94">
        <f>J17+J22</f>
        <v>146938776</v>
      </c>
      <c r="K23" s="95">
        <f>K17+K22</f>
        <v>1800000000</v>
      </c>
      <c r="L23" s="82"/>
      <c r="O23" s="82">
        <f t="shared" si="0"/>
        <v>0</v>
      </c>
    </row>
    <row r="24" spans="1:15" s="62" customFormat="1" ht="34.5" customHeight="1" thickTop="1">
      <c r="A24" s="192" t="s">
        <v>38</v>
      </c>
      <c r="B24" s="183" t="s">
        <v>79</v>
      </c>
      <c r="C24" s="184"/>
      <c r="D24" s="184"/>
      <c r="E24" s="185"/>
      <c r="F24" s="97">
        <f>ROUND(F12/$K$12*$K$24,0)</f>
        <v>0</v>
      </c>
      <c r="G24" s="98">
        <f>ROUND(G12/$K$12*$K$24,0)</f>
        <v>0</v>
      </c>
      <c r="H24" s="98"/>
      <c r="I24" s="98">
        <f>SUM(F24:H24)</f>
        <v>0</v>
      </c>
      <c r="J24" s="98">
        <f>ROUND(J12/$K$12*$K$24,0)</f>
        <v>0</v>
      </c>
      <c r="K24" s="96"/>
      <c r="L24" s="82"/>
      <c r="O24" s="82">
        <f t="shared" si="0"/>
        <v>0</v>
      </c>
    </row>
    <row r="25" spans="1:15" s="99" customFormat="1" ht="39" customHeight="1" thickBot="1">
      <c r="A25" s="193"/>
      <c r="B25" s="137" t="s">
        <v>80</v>
      </c>
      <c r="C25" s="138"/>
      <c r="D25" s="138"/>
      <c r="E25" s="139"/>
      <c r="F25" s="90">
        <f>ROUND(K25*F13,0)</f>
        <v>0</v>
      </c>
      <c r="G25" s="91">
        <f>ROUND(K25*G13,0)</f>
        <v>0</v>
      </c>
      <c r="H25" s="91"/>
      <c r="I25" s="91">
        <f>SUM(F25:H25)</f>
        <v>0</v>
      </c>
      <c r="J25" s="91">
        <f>ROUND(K25*J13,0)</f>
        <v>0</v>
      </c>
      <c r="K25" s="92"/>
      <c r="O25" s="82">
        <f t="shared" si="0"/>
        <v>0</v>
      </c>
    </row>
    <row r="26" spans="1:15" s="99" customFormat="1" ht="39" customHeight="1" thickBot="1">
      <c r="A26" s="194"/>
      <c r="B26" s="143" t="s">
        <v>75</v>
      </c>
      <c r="C26" s="144"/>
      <c r="D26" s="144"/>
      <c r="E26" s="145"/>
      <c r="F26" s="93">
        <f>SUM(F24:F25)</f>
        <v>0</v>
      </c>
      <c r="G26" s="94">
        <f>SUM(G24:G25)</f>
        <v>0</v>
      </c>
      <c r="H26" s="94"/>
      <c r="I26" s="94">
        <f>SUM(I24:I25)</f>
        <v>0</v>
      </c>
      <c r="J26" s="94">
        <f>SUM(J24:J25)</f>
        <v>0</v>
      </c>
      <c r="K26" s="95">
        <f>SUM(I26:J26)</f>
        <v>0</v>
      </c>
      <c r="O26" s="82">
        <f t="shared" si="0"/>
        <v>0</v>
      </c>
    </row>
    <row r="27" spans="1:15" s="99" customFormat="1" ht="39" customHeight="1" thickTop="1">
      <c r="A27" s="186" t="s">
        <v>72</v>
      </c>
      <c r="B27" s="187"/>
      <c r="C27" s="187"/>
      <c r="D27" s="187"/>
      <c r="E27" s="188"/>
      <c r="F27" s="100">
        <f>SUM(F17,F24)</f>
        <v>914285714</v>
      </c>
      <c r="G27" s="101">
        <f>SUM(G17,G24)</f>
        <v>555102041</v>
      </c>
      <c r="H27" s="101"/>
      <c r="I27" s="101">
        <f>SUM(I17,I24)</f>
        <v>1469387755</v>
      </c>
      <c r="J27" s="101">
        <f>SUM(J17,J24)</f>
        <v>130612245</v>
      </c>
      <c r="K27" s="102">
        <f>SUM(I27:J27)</f>
        <v>1600000000</v>
      </c>
      <c r="O27" s="82">
        <f t="shared" si="0"/>
        <v>0</v>
      </c>
    </row>
    <row r="28" spans="1:15" s="99" customFormat="1" ht="39" customHeight="1" thickBot="1">
      <c r="A28" s="189" t="s">
        <v>73</v>
      </c>
      <c r="B28" s="190"/>
      <c r="C28" s="190"/>
      <c r="D28" s="190"/>
      <c r="E28" s="191"/>
      <c r="F28" s="103">
        <f aca="true" t="shared" si="1" ref="F28:J29">SUM(F22,F25)</f>
        <v>114285714</v>
      </c>
      <c r="G28" s="91">
        <f t="shared" si="1"/>
        <v>69387755</v>
      </c>
      <c r="H28" s="91"/>
      <c r="I28" s="91">
        <f t="shared" si="1"/>
        <v>183673469</v>
      </c>
      <c r="J28" s="91">
        <f t="shared" si="1"/>
        <v>16326531</v>
      </c>
      <c r="K28" s="92">
        <f>SUM(I28:J28)</f>
        <v>200000000</v>
      </c>
      <c r="O28" s="82">
        <f t="shared" si="0"/>
        <v>0</v>
      </c>
    </row>
    <row r="29" spans="1:15" s="62" customFormat="1" ht="34.5" customHeight="1" thickBot="1" thickTop="1">
      <c r="A29" s="178" t="s">
        <v>46</v>
      </c>
      <c r="B29" s="179"/>
      <c r="C29" s="179"/>
      <c r="D29" s="179"/>
      <c r="E29" s="180"/>
      <c r="F29" s="104">
        <f t="shared" si="1"/>
        <v>1028571428</v>
      </c>
      <c r="G29" s="105">
        <f t="shared" si="1"/>
        <v>624489796</v>
      </c>
      <c r="H29" s="105"/>
      <c r="I29" s="105">
        <f t="shared" si="1"/>
        <v>1653061224</v>
      </c>
      <c r="J29" s="105">
        <f t="shared" si="1"/>
        <v>146938776</v>
      </c>
      <c r="K29" s="106">
        <f>SUM(I29:J29)</f>
        <v>1800000000</v>
      </c>
      <c r="L29" s="82"/>
      <c r="O29" s="82">
        <f t="shared" si="0"/>
        <v>0</v>
      </c>
    </row>
    <row r="30" ht="23.25" customHeight="1" thickTop="1"/>
    <row r="31" spans="1:12" s="55" customFormat="1" ht="39" customHeight="1">
      <c r="A31" s="52"/>
      <c r="B31" s="52"/>
      <c r="C31" s="52"/>
      <c r="D31" s="52"/>
      <c r="E31" s="52"/>
      <c r="F31" s="53"/>
      <c r="G31" s="53"/>
      <c r="H31" s="53"/>
      <c r="I31" s="53"/>
      <c r="J31" s="53"/>
      <c r="K31" s="113">
        <f>IF(O42=0,"","小数点以下を再確認してください（面積は小数点第2位まで・金額は円単位で入力してください。）")</f>
      </c>
      <c r="L31" s="54"/>
    </row>
    <row r="32" ht="16.5" customHeight="1"/>
    <row r="42" spans="6:15" ht="14.25">
      <c r="F42" s="111">
        <f aca="true" t="shared" si="2" ref="F42:K42">ROUNDUP(F12,2)-F12</f>
        <v>0</v>
      </c>
      <c r="G42" s="111">
        <f t="shared" si="2"/>
        <v>0</v>
      </c>
      <c r="H42" s="111">
        <f t="shared" si="2"/>
        <v>0</v>
      </c>
      <c r="I42" s="111">
        <f t="shared" si="2"/>
        <v>0</v>
      </c>
      <c r="J42" s="111">
        <f t="shared" si="2"/>
        <v>0</v>
      </c>
      <c r="K42" s="111">
        <f t="shared" si="2"/>
        <v>0</v>
      </c>
      <c r="O42" s="112">
        <f>SUM(O14:O29,F42:K42)</f>
        <v>0</v>
      </c>
    </row>
  </sheetData>
  <sheetProtection formatCells="0" formatColumns="0" formatRows="0" insertColumns="0" insertRows="0" deleteColumns="0" deleteRows="0"/>
  <mergeCells count="27">
    <mergeCell ref="C19:E19"/>
    <mergeCell ref="J3:K3"/>
    <mergeCell ref="J4:K4"/>
    <mergeCell ref="A9:E11"/>
    <mergeCell ref="I10:I11"/>
    <mergeCell ref="J10:J11"/>
    <mergeCell ref="K10:K11"/>
    <mergeCell ref="B26:E26"/>
    <mergeCell ref="A12:B13"/>
    <mergeCell ref="A14:A23"/>
    <mergeCell ref="B14:B17"/>
    <mergeCell ref="C14:E14"/>
    <mergeCell ref="C15:E15"/>
    <mergeCell ref="C16:E16"/>
    <mergeCell ref="C17:E17"/>
    <mergeCell ref="B18:B21"/>
    <mergeCell ref="C18:E18"/>
    <mergeCell ref="A27:E27"/>
    <mergeCell ref="A28:E28"/>
    <mergeCell ref="A29:E29"/>
    <mergeCell ref="C20:E20"/>
    <mergeCell ref="C21:E21"/>
    <mergeCell ref="C22:E22"/>
    <mergeCell ref="B23:E23"/>
    <mergeCell ref="A24:A26"/>
    <mergeCell ref="B24:E24"/>
    <mergeCell ref="B25:E25"/>
  </mergeCells>
  <conditionalFormatting sqref="G12">
    <cfRule type="expression" priority="1" dxfId="0" stopIfTrue="1">
      <formula>$G$42&lt;&gt;0</formula>
    </cfRule>
  </conditionalFormatting>
  <conditionalFormatting sqref="F12">
    <cfRule type="expression" priority="2" dxfId="0" stopIfTrue="1">
      <formula>$F$42&lt;&gt;0</formula>
    </cfRule>
  </conditionalFormatting>
  <conditionalFormatting sqref="I12">
    <cfRule type="expression" priority="3" dxfId="0" stopIfTrue="1">
      <formula>$I$42&lt;&gt;0</formula>
    </cfRule>
  </conditionalFormatting>
  <conditionalFormatting sqref="J12">
    <cfRule type="expression" priority="4" dxfId="0" stopIfTrue="1">
      <formula>$J$42&lt;&gt;0</formula>
    </cfRule>
  </conditionalFormatting>
  <conditionalFormatting sqref="K12">
    <cfRule type="expression" priority="5" dxfId="0" stopIfTrue="1">
      <formula>$K$42&lt;&gt;0</formula>
    </cfRule>
  </conditionalFormatting>
  <conditionalFormatting sqref="K14">
    <cfRule type="expression" priority="6" dxfId="0" stopIfTrue="1">
      <formula>$O$14&lt;&gt;0</formula>
    </cfRule>
  </conditionalFormatting>
  <conditionalFormatting sqref="K15">
    <cfRule type="expression" priority="7" dxfId="0" stopIfTrue="1">
      <formula>$O$15&lt;&gt;0</formula>
    </cfRule>
  </conditionalFormatting>
  <conditionalFormatting sqref="K16">
    <cfRule type="expression" priority="8" dxfId="0" stopIfTrue="1">
      <formula>$O$16&lt;&gt;0</formula>
    </cfRule>
  </conditionalFormatting>
  <conditionalFormatting sqref="K17">
    <cfRule type="expression" priority="9" dxfId="0" stopIfTrue="1">
      <formula>$O$17&lt;&gt;0</formula>
    </cfRule>
  </conditionalFormatting>
  <conditionalFormatting sqref="K18">
    <cfRule type="expression" priority="10" dxfId="0" stopIfTrue="1">
      <formula>$O$18&lt;&gt;0</formula>
    </cfRule>
  </conditionalFormatting>
  <conditionalFormatting sqref="K19">
    <cfRule type="expression" priority="11" dxfId="0" stopIfTrue="1">
      <formula>$O$19&lt;&gt;0</formula>
    </cfRule>
  </conditionalFormatting>
  <conditionalFormatting sqref="K20">
    <cfRule type="expression" priority="12" dxfId="0" stopIfTrue="1">
      <formula>$O$20&lt;&gt;0</formula>
    </cfRule>
  </conditionalFormatting>
  <conditionalFormatting sqref="K21">
    <cfRule type="expression" priority="13" dxfId="0" stopIfTrue="1">
      <formula>$O$21&lt;&gt;0</formula>
    </cfRule>
  </conditionalFormatting>
  <conditionalFormatting sqref="K22">
    <cfRule type="expression" priority="14" dxfId="0" stopIfTrue="1">
      <formula>$O$22&lt;&gt;0</formula>
    </cfRule>
  </conditionalFormatting>
  <conditionalFormatting sqref="K23">
    <cfRule type="expression" priority="15" dxfId="0" stopIfTrue="1">
      <formula>$O$23&lt;&gt;0</formula>
    </cfRule>
  </conditionalFormatting>
  <conditionalFormatting sqref="K24">
    <cfRule type="expression" priority="16" dxfId="0" stopIfTrue="1">
      <formula>$O$24&lt;&gt;0</formula>
    </cfRule>
  </conditionalFormatting>
  <conditionalFormatting sqref="K25">
    <cfRule type="expression" priority="17" dxfId="0" stopIfTrue="1">
      <formula>$O$25&lt;&gt;0</formula>
    </cfRule>
  </conditionalFormatting>
  <conditionalFormatting sqref="K26">
    <cfRule type="expression" priority="18" dxfId="0" stopIfTrue="1">
      <formula>$O$26&lt;&gt;0</formula>
    </cfRule>
  </conditionalFormatting>
  <conditionalFormatting sqref="K27">
    <cfRule type="expression" priority="19" dxfId="0" stopIfTrue="1">
      <formula>$O$27&lt;&gt;0</formula>
    </cfRule>
  </conditionalFormatting>
  <conditionalFormatting sqref="K28">
    <cfRule type="expression" priority="20" dxfId="0" stopIfTrue="1">
      <formula>$O$28&lt;&gt;0</formula>
    </cfRule>
  </conditionalFormatting>
  <conditionalFormatting sqref="K29">
    <cfRule type="expression" priority="21" dxfId="0" stopIfTrue="1">
      <formula>$O$29&lt;&gt;0</formula>
    </cfRule>
  </conditionalFormatting>
  <conditionalFormatting sqref="H12">
    <cfRule type="expression" priority="22" dxfId="0" stopIfTrue="1">
      <formula>$H$42&lt;&gt;0</formula>
    </cfRule>
  </conditionalFormatting>
  <printOptions/>
  <pageMargins left="0.7" right="0.7" top="0.75" bottom="0.75" header="0.3" footer="0.3"/>
  <pageSetup fitToHeight="1" fitToWidth="1" horizontalDpi="300" verticalDpi="300" orientation="portrait"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東京都</cp:lastModifiedBy>
  <cp:lastPrinted>2016-08-31T00:28:42Z</cp:lastPrinted>
  <dcterms:created xsi:type="dcterms:W3CDTF">1997-01-08T22:48:59Z</dcterms:created>
  <dcterms:modified xsi:type="dcterms:W3CDTF">2016-09-30T07:56:30Z</dcterms:modified>
  <cp:category/>
  <cp:version/>
  <cp:contentType/>
  <cp:contentStatus/>
</cp:coreProperties>
</file>