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883" activeTab="0"/>
  </bookViews>
  <sheets>
    <sheet name="様式12-2 収入積算" sheetId="1" r:id="rId1"/>
    <sheet name="様式12-2 収入積算【記入例】" sheetId="2" r:id="rId2"/>
    <sheet name="様式12-2 収入積算（1年目・月別）" sheetId="3" r:id="rId3"/>
    <sheet name="様式12-2 収入積算（1年目・月別）【記入例】" sheetId="4" r:id="rId4"/>
    <sheet name="様式12-2 収入積算　特養以外" sheetId="5" r:id="rId5"/>
    <sheet name="作成上の留意点" sheetId="6" r:id="rId6"/>
  </sheets>
  <definedNames>
    <definedName name="_xlnm.Print_Area" localSheetId="5">'作成上の留意点'!$A$1:$J$44</definedName>
    <definedName name="_xlnm.Print_Area" localSheetId="0">'様式12-2 収入積算'!$A$1:$O$48</definedName>
    <definedName name="_xlnm.Print_Area" localSheetId="4">'様式12-2 収入積算　特養以外'!$A$1:$O$31</definedName>
    <definedName name="_xlnm.Print_Area" localSheetId="2">'様式12-2 収入積算（1年目・月別）'!$A$1:$V$44</definedName>
    <definedName name="_xlnm.Print_Area" localSheetId="3">'様式12-2 収入積算（1年目・月別）【記入例】'!$A$1:$V$44</definedName>
    <definedName name="_xlnm.Print_Area" localSheetId="1">'様式12-2 収入積算【記入例】'!$A$1:$O$48</definedName>
    <definedName name="_xlnm.Print_Titles" localSheetId="0">'様式12-2 収入積算'!$A:$I</definedName>
    <definedName name="_xlnm.Print_Titles" localSheetId="4">'様式12-2 収入積算　特養以外'!$A:$I</definedName>
    <definedName name="_xlnm.Print_Titles" localSheetId="2">'様式12-2 収入積算（1年目・月別）'!$A:$I</definedName>
    <definedName name="_xlnm.Print_Titles" localSheetId="3">'様式12-2 収入積算（1年目・月別）【記入例】'!$A:$I</definedName>
    <definedName name="_xlnm.Print_Titles" localSheetId="1">'様式12-2 収入積算【記入例】'!$A:$I</definedName>
  </definedNames>
  <calcPr fullCalcOnLoad="1"/>
</workbook>
</file>

<file path=xl/sharedStrings.xml><?xml version="1.0" encoding="utf-8"?>
<sst xmlns="http://schemas.openxmlformats.org/spreadsheetml/2006/main" count="491" uniqueCount="106">
  <si>
    <t>名</t>
  </si>
  <si>
    <t>介護福祉施設サービス費</t>
  </si>
  <si>
    <t>日</t>
  </si>
  <si>
    <t>稼働率</t>
  </si>
  <si>
    <t>要介護１</t>
  </si>
  <si>
    <t>（</t>
  </si>
  <si>
    <t>人）</t>
  </si>
  <si>
    <t>点</t>
  </si>
  <si>
    <t>要介護２</t>
  </si>
  <si>
    <t>要介護３</t>
  </si>
  <si>
    <t>要介護４</t>
  </si>
  <si>
    <t>要介護５</t>
  </si>
  <si>
    <t>個別機能訓練加算</t>
  </si>
  <si>
    <t>円</t>
  </si>
  <si>
    <t>食費</t>
  </si>
  <si>
    <t>日常生活費</t>
  </si>
  <si>
    <t>短期入所生活介護費</t>
  </si>
  <si>
    <t>滞在費</t>
  </si>
  <si>
    <t>居住費</t>
  </si>
  <si>
    <t>/1</t>
  </si>
  <si>
    <t>利用者負担　計</t>
  </si>
  <si>
    <t>介護報酬　計　（利用者負担１割分含む）</t>
  </si>
  <si>
    <t>介護報酬単価等</t>
  </si>
  <si>
    <t>介護報酬　計　（利用者負担１割含む）</t>
  </si>
  <si>
    <t>収入　合計</t>
  </si>
  <si>
    <t>定員</t>
  </si>
  <si>
    <t>（単位：千円）</t>
  </si>
  <si>
    <t>資金収支見込計算書・積算根拠（収入）</t>
  </si>
  <si>
    <t>法人名：</t>
  </si>
  <si>
    <t>単位単価：</t>
  </si>
  <si>
    <t>利用者負担　特養・ｼｮｰﾄ　計</t>
  </si>
  <si>
    <t>介護報酬　　特養・ｼｮｰﾄ　計</t>
  </si>
  <si>
    <t>特養・ｼｮｰﾄ　収入　合計</t>
  </si>
  <si>
    <t>指定介護老人福祉施設（特別養護老人ホーム）</t>
  </si>
  <si>
    <t>指定短期入所施設（ショートステイ）</t>
  </si>
  <si>
    <t>加　算</t>
  </si>
  <si>
    <t>（注１）</t>
  </si>
  <si>
    <t>実施する全ての介護保険事業について、事業別に作成すること。</t>
  </si>
  <si>
    <t>なお、介護保険事業以外の事業を併設する場合、同様の考え方で収入を見込むこと（様式自由）。</t>
  </si>
  <si>
    <t>（注２）</t>
  </si>
  <si>
    <t>（注３）</t>
  </si>
  <si>
    <t>（注４）</t>
  </si>
  <si>
    <t>稼働率は、以下のとおり見込むこと。</t>
  </si>
  <si>
    <t>（１）特養・介護専用型ケアハウス</t>
  </si>
  <si>
    <t>　　　２年目以降：95％以下</t>
  </si>
  <si>
    <t>　　　当該区市町村の平均利用実績に基づき計算すること。</t>
  </si>
  <si>
    <t>（注５）</t>
  </si>
  <si>
    <t>（注６）</t>
  </si>
  <si>
    <t>加算を予定している場合、加算名と単価を記入すること。</t>
  </si>
  <si>
    <t>（注７）</t>
  </si>
  <si>
    <t>　（例）定員80人、居住費（現に要した費用の額）2,300円、利用者負担第４段階の割合10％</t>
  </si>
  <si>
    <t>　　≒　2,000円</t>
  </si>
  <si>
    <t>こと。</t>
  </si>
  <si>
    <t>（注８）</t>
  </si>
  <si>
    <t>（注９）</t>
  </si>
  <si>
    <t>日常生活費について、別紙で算定根拠を説明すること。</t>
  </si>
  <si>
    <t>資金収支見込計算書・積算根拠（収入）　作成上の留意点</t>
  </si>
  <si>
    <r>
      <t>所得の低い方の負担上限額</t>
    </r>
    <r>
      <rPr>
        <sz val="10"/>
        <rFont val="ＭＳ 明朝"/>
        <family val="1"/>
      </rPr>
      <t>（第４段階以外は補足給付含めて1,970円まで）</t>
    </r>
    <r>
      <rPr>
        <b/>
        <u val="single"/>
        <sz val="10"/>
        <rFont val="HG丸ｺﾞｼｯｸM-PRO"/>
        <family val="3"/>
      </rPr>
      <t>を考慮する</t>
    </r>
    <r>
      <rPr>
        <sz val="10"/>
        <rFont val="ＭＳ 明朝"/>
        <family val="1"/>
      </rPr>
      <t>こと。</t>
    </r>
  </si>
  <si>
    <r>
      <t>食費について、所得の低い方の負担上限額</t>
    </r>
    <r>
      <rPr>
        <sz val="10"/>
        <rFont val="ＭＳ 明朝"/>
        <family val="1"/>
      </rPr>
      <t>（第４段階以外は補足給付含めて1,380円まで）</t>
    </r>
    <r>
      <rPr>
        <b/>
        <u val="single"/>
        <sz val="10"/>
        <rFont val="HG丸ｺﾞｼｯｸM-PRO"/>
        <family val="3"/>
      </rPr>
      <t>を</t>
    </r>
  </si>
  <si>
    <r>
      <t>考慮する</t>
    </r>
    <r>
      <rPr>
        <sz val="10"/>
        <rFont val="ＭＳ 明朝"/>
        <family val="1"/>
      </rPr>
      <t>こと。</t>
    </r>
  </si>
  <si>
    <t>○○○○介護費</t>
  </si>
  <si>
    <t>（(注７)居住費と同様の考え方で積算）</t>
  </si>
  <si>
    <t>　　＝　 1,970円（基準費用額）×80人（定員）×90％（第４段階以外）</t>
  </si>
  <si>
    <t>　　　 ＋2,300円（居住費）　　×80人（定員）×10％（第４段階）　　÷80人（定員）</t>
  </si>
  <si>
    <r>
      <t>居住費について、別紙で算定根拠を説明する</t>
    </r>
    <r>
      <rPr>
        <sz val="10"/>
        <rFont val="ＭＳ 明朝"/>
        <family val="1"/>
      </rPr>
      <t>こと（基準額で設定する場合でも算定根拠必要）。</t>
    </r>
  </si>
  <si>
    <t>平成28年度</t>
  </si>
  <si>
    <t>療養食加算</t>
  </si>
  <si>
    <t>平成29年度</t>
  </si>
  <si>
    <t>平成30年度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</si>
  <si>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</si>
  <si>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</si>
  <si>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</si>
  <si>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</si>
  <si>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</si>
  <si>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</si>
  <si>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</si>
  <si>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</si>
  <si>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</si>
  <si>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</si>
  <si>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</si>
  <si>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</si>
  <si>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資金収支見込計算書・積算根拠（収入）　※開設１年目・月別</t>
  </si>
  <si>
    <t>年度計</t>
  </si>
  <si>
    <t>介護職員処遇改善加算は必ず含めること。</t>
  </si>
  <si>
    <t>平成31年度</t>
  </si>
  <si>
    <t>合計が定員数になるよう割り振ること。当該区市町村の状況等を踏まえて割り振ること。</t>
  </si>
  <si>
    <t>（東京都通知（平成23年3月11日付22福保高施第2016号・22福保高介第1546号</t>
  </si>
  <si>
    <t>（福）○○会</t>
  </si>
  <si>
    <t>介護職員処遇改善加算</t>
  </si>
  <si>
    <t xml:space="preserve">    etc…</t>
  </si>
  <si>
    <t>（</t>
  </si>
  <si>
    <t xml:space="preserve">    etc…</t>
  </si>
  <si>
    <t>介護職員処遇改善加算</t>
  </si>
  <si>
    <t>/1</t>
  </si>
  <si>
    <t>特養・ショートは、シート１の様式を、それ以外の事業は、シート３の様式を使用すること。</t>
  </si>
  <si>
    <t>「入居者等から支払を受けることができる利用料等について（通知）」）を参照のこと。）</t>
  </si>
  <si>
    <t>介護職員処遇改善加算</t>
  </si>
  <si>
    <t>平成32年度</t>
  </si>
  <si>
    <t>平成33年度</t>
  </si>
  <si>
    <r>
      <t>５年分（平成33年度まで）</t>
    </r>
    <r>
      <rPr>
        <sz val="10"/>
        <rFont val="ＭＳ 明朝"/>
        <family val="1"/>
      </rPr>
      <t>記入すること。</t>
    </r>
  </si>
  <si>
    <t>（２）その他の事業（デイ・ショート等）</t>
  </si>
  <si>
    <t>「厚生労働大臣が定める一単位当たりの単価」における地域区分別に基づく単位単価を記入する</t>
  </si>
  <si>
    <t>　　　初年度　　：１か月目30％以下、２か月目60％以下、３か月目80％以下、</t>
  </si>
  <si>
    <t>　　　　　　　　　４か月目90％以下、５か月目95％以下</t>
  </si>
  <si>
    <t>※この欄には、１人当たり負担額（定員で割った平均額）を記入する。</t>
  </si>
  <si>
    <t>　　　１人当たり負担額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</si>
</sst>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#,##0.00&quot;円&quot;"/>
    <numFmt numFmtId="179" formatCode="#,##0.0_ ;[Red]\-#,##0.0\ "/>
  </numFmts>
  <fonts count="19">
    <font>
      <sz val="10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sz val="7"/>
      <name val="HGSｺﾞｼｯｸM"/>
      <family val="3"/>
    </font>
    <font>
      <sz val="6"/>
      <name val="HGSｺﾞｼｯｸM"/>
      <family val="3"/>
    </font>
    <font>
      <b/>
      <sz val="8"/>
      <name val="HGSｺﾞｼｯｸM"/>
      <family val="3"/>
    </font>
    <font>
      <b/>
      <sz val="7"/>
      <name val="HGSｺﾞｼｯｸM"/>
      <family val="3"/>
    </font>
    <font>
      <sz val="12"/>
      <name val="HGSｺﾞｼｯｸM"/>
      <family val="3"/>
    </font>
    <font>
      <sz val="8"/>
      <color indexed="10"/>
      <name val="HGSｺﾞｼｯｸM"/>
      <family val="3"/>
    </font>
    <font>
      <b/>
      <sz val="12"/>
      <name val="HGSｺﾞｼｯｸM"/>
      <family val="3"/>
    </font>
    <font>
      <b/>
      <sz val="14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b/>
      <sz val="11"/>
      <name val="HGSｺﾞｼｯｸM"/>
      <family val="3"/>
    </font>
    <font>
      <sz val="10"/>
      <name val="ＭＳ 明朝"/>
      <family val="1"/>
    </font>
    <font>
      <b/>
      <sz val="14"/>
      <name val="ＭＳ Ｐゴシック"/>
      <family val="3"/>
    </font>
    <font>
      <b/>
      <u val="single"/>
      <sz val="10"/>
      <name val="HG丸ｺﾞｼｯｸM-PRO"/>
      <family val="3"/>
    </font>
    <font>
      <b/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0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 style="hair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2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2" borderId="4" xfId="16" applyFont="1" applyFill="1" applyBorder="1" applyAlignment="1" applyProtection="1">
      <alignment vertical="center"/>
      <protection locked="0"/>
    </xf>
    <xf numFmtId="38" fontId="2" fillId="2" borderId="5" xfId="16" applyFont="1" applyFill="1" applyBorder="1" applyAlignment="1" applyProtection="1">
      <alignment vertical="center"/>
      <protection locked="0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vertical="center"/>
    </xf>
    <xf numFmtId="38" fontId="2" fillId="2" borderId="14" xfId="16" applyFont="1" applyFill="1" applyBorder="1" applyAlignment="1" applyProtection="1">
      <alignment vertical="center"/>
      <protection locked="0"/>
    </xf>
    <xf numFmtId="38" fontId="5" fillId="0" borderId="10" xfId="16" applyFont="1" applyBorder="1" applyAlignment="1" quotePrefix="1">
      <alignment horizontal="right" vertical="center"/>
    </xf>
    <xf numFmtId="38" fontId="2" fillId="0" borderId="15" xfId="16" applyFont="1" applyBorder="1" applyAlignment="1">
      <alignment vertical="center"/>
    </xf>
    <xf numFmtId="38" fontId="2" fillId="2" borderId="10" xfId="16" applyFont="1" applyFill="1" applyBorder="1" applyAlignment="1" applyProtection="1">
      <alignment vertical="center"/>
      <protection locked="0"/>
    </xf>
    <xf numFmtId="38" fontId="2" fillId="0" borderId="16" xfId="16" applyFont="1" applyBorder="1" applyAlignment="1">
      <alignment vertical="center"/>
    </xf>
    <xf numFmtId="38" fontId="2" fillId="2" borderId="17" xfId="16" applyFont="1" applyFill="1" applyBorder="1" applyAlignment="1" applyProtection="1">
      <alignment vertical="center"/>
      <protection locked="0"/>
    </xf>
    <xf numFmtId="9" fontId="2" fillId="2" borderId="18" xfId="15" applyNumberFormat="1" applyFont="1" applyFill="1" applyBorder="1" applyAlignment="1" applyProtection="1">
      <alignment vertical="center"/>
      <protection locked="0"/>
    </xf>
    <xf numFmtId="38" fontId="2" fillId="0" borderId="19" xfId="16" applyFont="1" applyBorder="1" applyAlignment="1">
      <alignment vertical="center"/>
    </xf>
    <xf numFmtId="38" fontId="3" fillId="0" borderId="20" xfId="16" applyFont="1" applyBorder="1" applyAlignment="1">
      <alignment vertical="center"/>
    </xf>
    <xf numFmtId="38" fontId="3" fillId="0" borderId="21" xfId="16" applyFont="1" applyBorder="1" applyAlignment="1">
      <alignment vertical="center"/>
    </xf>
    <xf numFmtId="38" fontId="3" fillId="0" borderId="22" xfId="16" applyFont="1" applyBorder="1" applyAlignment="1">
      <alignment vertical="center"/>
    </xf>
    <xf numFmtId="38" fontId="5" fillId="0" borderId="14" xfId="16" applyFont="1" applyBorder="1" applyAlignment="1" quotePrefix="1">
      <alignment horizontal="right" vertical="center"/>
    </xf>
    <xf numFmtId="38" fontId="6" fillId="0" borderId="23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177" fontId="7" fillId="0" borderId="0" xfId="16" applyNumberFormat="1" applyFont="1" applyAlignment="1">
      <alignment horizontal="center" vertical="center"/>
    </xf>
    <xf numFmtId="177" fontId="2" fillId="0" borderId="0" xfId="16" applyNumberFormat="1" applyFont="1" applyAlignment="1">
      <alignment vertical="center"/>
    </xf>
    <xf numFmtId="177" fontId="2" fillId="0" borderId="0" xfId="16" applyNumberFormat="1" applyFont="1" applyAlignment="1">
      <alignment horizontal="center" vertical="center"/>
    </xf>
    <xf numFmtId="177" fontId="4" fillId="0" borderId="25" xfId="16" applyNumberFormat="1" applyFont="1" applyBorder="1" applyAlignment="1">
      <alignment horizontal="right" vertical="center"/>
    </xf>
    <xf numFmtId="177" fontId="8" fillId="0" borderId="1" xfId="16" applyNumberFormat="1" applyFont="1" applyBorder="1" applyAlignment="1">
      <alignment vertical="center"/>
    </xf>
    <xf numFmtId="177" fontId="8" fillId="0" borderId="26" xfId="16" applyNumberFormat="1" applyFont="1" applyBorder="1" applyAlignment="1">
      <alignment vertical="center"/>
    </xf>
    <xf numFmtId="177" fontId="8" fillId="0" borderId="27" xfId="16" applyNumberFormat="1" applyFont="1" applyBorder="1" applyAlignment="1">
      <alignment vertical="center"/>
    </xf>
    <xf numFmtId="177" fontId="8" fillId="0" borderId="28" xfId="16" applyNumberFormat="1" applyFont="1" applyBorder="1" applyAlignment="1">
      <alignment vertical="center"/>
    </xf>
    <xf numFmtId="177" fontId="8" fillId="0" borderId="25" xfId="16" applyNumberFormat="1" applyFont="1" applyBorder="1" applyAlignment="1">
      <alignment vertical="center"/>
    </xf>
    <xf numFmtId="177" fontId="8" fillId="0" borderId="29" xfId="16" applyNumberFormat="1" applyFont="1" applyBorder="1" applyAlignment="1">
      <alignment vertical="center"/>
    </xf>
    <xf numFmtId="177" fontId="8" fillId="0" borderId="30" xfId="16" applyNumberFormat="1" applyFont="1" applyBorder="1" applyAlignment="1">
      <alignment vertical="center"/>
    </xf>
    <xf numFmtId="177" fontId="2" fillId="0" borderId="15" xfId="15" applyNumberFormat="1" applyFont="1" applyFill="1" applyBorder="1" applyAlignment="1" applyProtection="1">
      <alignment vertical="center"/>
      <protection locked="0"/>
    </xf>
    <xf numFmtId="177" fontId="8" fillId="0" borderId="2" xfId="16" applyNumberFormat="1" applyFont="1" applyBorder="1" applyAlignment="1">
      <alignment vertical="center"/>
    </xf>
    <xf numFmtId="177" fontId="8" fillId="0" borderId="31" xfId="16" applyNumberFormat="1" applyFont="1" applyBorder="1" applyAlignment="1">
      <alignment vertical="center"/>
    </xf>
    <xf numFmtId="177" fontId="8" fillId="0" borderId="32" xfId="16" applyNumberFormat="1" applyFont="1" applyBorder="1" applyAlignment="1">
      <alignment vertical="center"/>
    </xf>
    <xf numFmtId="9" fontId="2" fillId="2" borderId="33" xfId="15" applyNumberFormat="1" applyFont="1" applyFill="1" applyBorder="1" applyAlignment="1" applyProtection="1">
      <alignment vertical="center"/>
      <protection locked="0"/>
    </xf>
    <xf numFmtId="177" fontId="4" fillId="0" borderId="15" xfId="16" applyNumberFormat="1" applyFont="1" applyBorder="1" applyAlignment="1">
      <alignment horizontal="right" vertical="center"/>
    </xf>
    <xf numFmtId="177" fontId="8" fillId="0" borderId="34" xfId="16" applyNumberFormat="1" applyFont="1" applyBorder="1" applyAlignment="1">
      <alignment vertical="center"/>
    </xf>
    <xf numFmtId="177" fontId="8" fillId="0" borderId="15" xfId="16" applyNumberFormat="1" applyFont="1" applyBorder="1" applyAlignment="1">
      <alignment vertical="center"/>
    </xf>
    <xf numFmtId="177" fontId="2" fillId="0" borderId="25" xfId="15" applyNumberFormat="1" applyFont="1" applyFill="1" applyBorder="1" applyAlignment="1" applyProtection="1">
      <alignment vertical="center"/>
      <protection locked="0"/>
    </xf>
    <xf numFmtId="38" fontId="2" fillId="2" borderId="19" xfId="16" applyFont="1" applyFill="1" applyBorder="1" applyAlignment="1" applyProtection="1">
      <alignment horizontal="center" vertical="center"/>
      <protection locked="0"/>
    </xf>
    <xf numFmtId="9" fontId="2" fillId="2" borderId="35" xfId="15" applyNumberFormat="1" applyFont="1" applyFill="1" applyBorder="1" applyAlignment="1" applyProtection="1">
      <alignment vertical="center"/>
      <protection locked="0"/>
    </xf>
    <xf numFmtId="177" fontId="2" fillId="0" borderId="28" xfId="15" applyNumberFormat="1" applyFont="1" applyFill="1" applyBorder="1" applyAlignment="1" applyProtection="1">
      <alignment vertical="center"/>
      <protection locked="0"/>
    </xf>
    <xf numFmtId="38" fontId="9" fillId="0" borderId="0" xfId="16" applyFont="1" applyAlignment="1">
      <alignment wrapText="1"/>
    </xf>
    <xf numFmtId="38" fontId="5" fillId="0" borderId="36" xfId="16" applyFont="1" applyBorder="1" applyAlignment="1">
      <alignment vertical="center"/>
    </xf>
    <xf numFmtId="38" fontId="5" fillId="0" borderId="37" xfId="16" applyFont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38" fontId="2" fillId="2" borderId="17" xfId="16" applyFont="1" applyFill="1" applyBorder="1" applyAlignment="1">
      <alignment vertical="center"/>
    </xf>
    <xf numFmtId="38" fontId="9" fillId="0" borderId="0" xfId="16" applyFont="1" applyBorder="1" applyAlignment="1">
      <alignment wrapText="1"/>
    </xf>
    <xf numFmtId="38" fontId="10" fillId="0" borderId="0" xfId="16" applyFont="1" applyAlignment="1">
      <alignment vertical="center"/>
    </xf>
    <xf numFmtId="38" fontId="11" fillId="0" borderId="24" xfId="16" applyFont="1" applyBorder="1" applyAlignment="1">
      <alignment vertical="center"/>
    </xf>
    <xf numFmtId="178" fontId="2" fillId="2" borderId="24" xfId="16" applyNumberFormat="1" applyFont="1" applyFill="1" applyBorder="1" applyAlignment="1">
      <alignment horizontal="center" vertical="center"/>
    </xf>
    <xf numFmtId="38" fontId="9" fillId="0" borderId="0" xfId="16" applyFont="1" applyFill="1" applyBorder="1" applyAlignment="1">
      <alignment wrapText="1"/>
    </xf>
    <xf numFmtId="177" fontId="8" fillId="0" borderId="0" xfId="16" applyNumberFormat="1" applyFont="1" applyBorder="1" applyAlignment="1">
      <alignment vertical="center"/>
    </xf>
    <xf numFmtId="177" fontId="8" fillId="0" borderId="38" xfId="16" applyNumberFormat="1" applyFont="1" applyBorder="1" applyAlignment="1">
      <alignment vertical="center"/>
    </xf>
    <xf numFmtId="177" fontId="8" fillId="0" borderId="39" xfId="16" applyNumberFormat="1" applyFont="1" applyBorder="1" applyAlignment="1">
      <alignment vertical="center"/>
    </xf>
    <xf numFmtId="38" fontId="5" fillId="0" borderId="40" xfId="16" applyFont="1" applyBorder="1" applyAlignment="1">
      <alignment vertical="center"/>
    </xf>
    <xf numFmtId="177" fontId="8" fillId="0" borderId="41" xfId="16" applyNumberFormat="1" applyFont="1" applyBorder="1" applyAlignment="1">
      <alignment vertical="center"/>
    </xf>
    <xf numFmtId="177" fontId="8" fillId="0" borderId="42" xfId="16" applyNumberFormat="1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2" fillId="0" borderId="43" xfId="16" applyFont="1" applyBorder="1" applyAlignment="1">
      <alignment vertical="center"/>
    </xf>
    <xf numFmtId="38" fontId="2" fillId="0" borderId="44" xfId="16" applyFont="1" applyBorder="1" applyAlignment="1">
      <alignment vertical="center"/>
    </xf>
    <xf numFmtId="177" fontId="8" fillId="0" borderId="45" xfId="16" applyNumberFormat="1" applyFont="1" applyBorder="1" applyAlignment="1">
      <alignment vertical="center"/>
    </xf>
    <xf numFmtId="9" fontId="2" fillId="2" borderId="46" xfId="15" applyNumberFormat="1" applyFont="1" applyFill="1" applyBorder="1" applyAlignment="1" applyProtection="1">
      <alignment vertical="center"/>
      <protection locked="0"/>
    </xf>
    <xf numFmtId="9" fontId="2" fillId="2" borderId="47" xfId="15" applyNumberFormat="1" applyFont="1" applyFill="1" applyBorder="1" applyAlignment="1" applyProtection="1">
      <alignment vertical="center"/>
      <protection locked="0"/>
    </xf>
    <xf numFmtId="9" fontId="2" fillId="2" borderId="48" xfId="15" applyNumberFormat="1" applyFont="1" applyFill="1" applyBorder="1" applyAlignment="1" applyProtection="1">
      <alignment vertical="center"/>
      <protection locked="0"/>
    </xf>
    <xf numFmtId="177" fontId="4" fillId="0" borderId="49" xfId="16" applyNumberFormat="1" applyFont="1" applyBorder="1" applyAlignment="1">
      <alignment horizontal="right" vertical="center"/>
    </xf>
    <xf numFmtId="177" fontId="8" fillId="0" borderId="50" xfId="16" applyNumberFormat="1" applyFont="1" applyBorder="1" applyAlignment="1">
      <alignment vertical="center"/>
    </xf>
    <xf numFmtId="177" fontId="8" fillId="0" borderId="51" xfId="16" applyNumberFormat="1" applyFont="1" applyBorder="1" applyAlignment="1">
      <alignment vertical="center"/>
    </xf>
    <xf numFmtId="177" fontId="8" fillId="0" borderId="52" xfId="16" applyNumberFormat="1" applyFont="1" applyBorder="1" applyAlignment="1">
      <alignment vertical="center"/>
    </xf>
    <xf numFmtId="177" fontId="8" fillId="0" borderId="49" xfId="16" applyNumberFormat="1" applyFont="1" applyBorder="1" applyAlignment="1">
      <alignment vertical="center"/>
    </xf>
    <xf numFmtId="9" fontId="2" fillId="2" borderId="53" xfId="15" applyNumberFormat="1" applyFont="1" applyFill="1" applyBorder="1" applyAlignment="1" applyProtection="1">
      <alignment vertical="center"/>
      <protection locked="0"/>
    </xf>
    <xf numFmtId="177" fontId="2" fillId="0" borderId="49" xfId="15" applyNumberFormat="1" applyFont="1" applyFill="1" applyBorder="1" applyAlignment="1" applyProtection="1">
      <alignment vertical="center"/>
      <protection locked="0"/>
    </xf>
    <xf numFmtId="177" fontId="8" fillId="0" borderId="54" xfId="16" applyNumberFormat="1" applyFont="1" applyBorder="1" applyAlignment="1">
      <alignment vertical="center"/>
    </xf>
    <xf numFmtId="177" fontId="8" fillId="0" borderId="55" xfId="16" applyNumberFormat="1" applyFont="1" applyBorder="1" applyAlignment="1">
      <alignment vertical="center"/>
    </xf>
    <xf numFmtId="38" fontId="6" fillId="0" borderId="14" xfId="16" applyFont="1" applyBorder="1" applyAlignment="1">
      <alignment vertical="center"/>
    </xf>
    <xf numFmtId="9" fontId="2" fillId="2" borderId="56" xfId="15" applyNumberFormat="1" applyFont="1" applyFill="1" applyBorder="1" applyAlignment="1" applyProtection="1">
      <alignment vertical="center"/>
      <protection locked="0"/>
    </xf>
    <xf numFmtId="177" fontId="8" fillId="0" borderId="57" xfId="16" applyNumberFormat="1" applyFont="1" applyBorder="1" applyAlignment="1">
      <alignment vertical="center"/>
    </xf>
    <xf numFmtId="177" fontId="8" fillId="0" borderId="58" xfId="16" applyNumberFormat="1" applyFont="1" applyBorder="1" applyAlignment="1">
      <alignment vertical="center"/>
    </xf>
    <xf numFmtId="177" fontId="8" fillId="0" borderId="59" xfId="16" applyNumberFormat="1" applyFont="1" applyBorder="1" applyAlignment="1">
      <alignment vertical="center"/>
    </xf>
    <xf numFmtId="177" fontId="8" fillId="0" borderId="60" xfId="16" applyNumberFormat="1" applyFont="1" applyBorder="1" applyAlignment="1">
      <alignment vertical="center"/>
    </xf>
    <xf numFmtId="177" fontId="8" fillId="0" borderId="3" xfId="16" applyNumberFormat="1" applyFont="1" applyBorder="1" applyAlignment="1">
      <alignment vertical="center"/>
    </xf>
    <xf numFmtId="177" fontId="8" fillId="0" borderId="61" xfId="16" applyNumberFormat="1" applyFont="1" applyBorder="1" applyAlignment="1">
      <alignment vertical="center"/>
    </xf>
    <xf numFmtId="9" fontId="2" fillId="2" borderId="38" xfId="15" applyNumberFormat="1" applyFont="1" applyFill="1" applyBorder="1" applyAlignment="1" applyProtection="1">
      <alignment vertical="center"/>
      <protection locked="0"/>
    </xf>
    <xf numFmtId="9" fontId="2" fillId="2" borderId="39" xfId="15" applyNumberFormat="1" applyFont="1" applyFill="1" applyBorder="1" applyAlignment="1" applyProtection="1">
      <alignment vertical="center"/>
      <protection locked="0"/>
    </xf>
    <xf numFmtId="177" fontId="8" fillId="0" borderId="62" xfId="16" applyNumberFormat="1" applyFont="1" applyBorder="1" applyAlignment="1">
      <alignment vertical="center"/>
    </xf>
    <xf numFmtId="177" fontId="8" fillId="0" borderId="63" xfId="16" applyNumberFormat="1" applyFont="1" applyBorder="1" applyAlignment="1">
      <alignment vertical="center"/>
    </xf>
    <xf numFmtId="177" fontId="2" fillId="0" borderId="64" xfId="16" applyNumberFormat="1" applyFont="1" applyFill="1" applyBorder="1" applyAlignment="1">
      <alignment horizontal="center" vertical="center"/>
    </xf>
    <xf numFmtId="177" fontId="2" fillId="0" borderId="65" xfId="16" applyNumberFormat="1" applyFont="1" applyBorder="1" applyAlignment="1">
      <alignment horizontal="center" vertical="center"/>
    </xf>
    <xf numFmtId="177" fontId="8" fillId="0" borderId="65" xfId="16" applyNumberFormat="1" applyFont="1" applyBorder="1" applyAlignment="1">
      <alignment vertical="center"/>
    </xf>
    <xf numFmtId="38" fontId="5" fillId="0" borderId="66" xfId="16" applyFont="1" applyBorder="1" applyAlignment="1">
      <alignment vertical="center"/>
    </xf>
    <xf numFmtId="177" fontId="8" fillId="0" borderId="66" xfId="16" applyNumberFormat="1" applyFont="1" applyBorder="1" applyAlignment="1">
      <alignment vertical="center"/>
    </xf>
    <xf numFmtId="38" fontId="5" fillId="0" borderId="65" xfId="16" applyFont="1" applyBorder="1" applyAlignment="1">
      <alignment vertical="center"/>
    </xf>
    <xf numFmtId="38" fontId="13" fillId="0" borderId="65" xfId="16" applyFont="1" applyFill="1" applyBorder="1" applyAlignment="1">
      <alignment vertical="center"/>
    </xf>
    <xf numFmtId="38" fontId="9" fillId="0" borderId="65" xfId="16" applyFont="1" applyBorder="1" applyAlignment="1">
      <alignment wrapText="1"/>
    </xf>
    <xf numFmtId="38" fontId="6" fillId="0" borderId="22" xfId="16" applyFont="1" applyBorder="1" applyAlignment="1">
      <alignment vertical="center"/>
    </xf>
    <xf numFmtId="38" fontId="3" fillId="0" borderId="67" xfId="16" applyFont="1" applyBorder="1" applyAlignment="1">
      <alignment vertical="center"/>
    </xf>
    <xf numFmtId="38" fontId="3" fillId="0" borderId="23" xfId="16" applyFont="1" applyBorder="1" applyAlignment="1">
      <alignment vertical="center"/>
    </xf>
    <xf numFmtId="177" fontId="12" fillId="0" borderId="68" xfId="16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right" vertical="center"/>
    </xf>
    <xf numFmtId="177" fontId="2" fillId="0" borderId="65" xfId="16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9" fontId="2" fillId="0" borderId="65" xfId="15" applyNumberFormat="1" applyFont="1" applyFill="1" applyBorder="1" applyAlignment="1" applyProtection="1">
      <alignment horizontal="center" vertical="center"/>
      <protection locked="0"/>
    </xf>
    <xf numFmtId="177" fontId="2" fillId="0" borderId="65" xfId="16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7" fontId="2" fillId="0" borderId="69" xfId="16" applyNumberFormat="1" applyFont="1" applyFill="1" applyBorder="1" applyAlignment="1">
      <alignment horizontal="center" vertical="center"/>
    </xf>
    <xf numFmtId="177" fontId="2" fillId="0" borderId="70" xfId="16" applyNumberFormat="1" applyFont="1" applyFill="1" applyBorder="1" applyAlignment="1">
      <alignment horizontal="center" vertical="center"/>
    </xf>
    <xf numFmtId="9" fontId="2" fillId="2" borderId="19" xfId="15" applyNumberFormat="1" applyFont="1" applyFill="1" applyBorder="1" applyAlignment="1" applyProtection="1">
      <alignment vertical="center"/>
      <protection locked="0"/>
    </xf>
    <xf numFmtId="9" fontId="2" fillId="2" borderId="71" xfId="15" applyNumberFormat="1" applyFont="1" applyFill="1" applyBorder="1" applyAlignment="1" applyProtection="1">
      <alignment vertical="center"/>
      <protection locked="0"/>
    </xf>
    <xf numFmtId="9" fontId="2" fillId="2" borderId="62" xfId="15" applyNumberFormat="1" applyFont="1" applyFill="1" applyBorder="1" applyAlignment="1" applyProtection="1">
      <alignment vertical="center"/>
      <protection locked="0"/>
    </xf>
    <xf numFmtId="177" fontId="2" fillId="0" borderId="60" xfId="15" applyNumberFormat="1" applyFont="1" applyFill="1" applyBorder="1" applyAlignment="1" applyProtection="1">
      <alignment vertical="center"/>
      <protection locked="0"/>
    </xf>
    <xf numFmtId="177" fontId="8" fillId="0" borderId="72" xfId="16" applyNumberFormat="1" applyFont="1" applyBorder="1" applyAlignment="1">
      <alignment vertical="center"/>
    </xf>
    <xf numFmtId="177" fontId="8" fillId="0" borderId="73" xfId="16" applyNumberFormat="1" applyFont="1" applyBorder="1" applyAlignment="1">
      <alignment vertical="center"/>
    </xf>
    <xf numFmtId="177" fontId="8" fillId="0" borderId="74" xfId="16" applyNumberFormat="1" applyFont="1" applyBorder="1" applyAlignment="1">
      <alignment vertical="center"/>
    </xf>
    <xf numFmtId="177" fontId="8" fillId="0" borderId="75" xfId="16" applyNumberFormat="1" applyFont="1" applyBorder="1" applyAlignment="1">
      <alignment vertical="center"/>
    </xf>
    <xf numFmtId="9" fontId="2" fillId="2" borderId="76" xfId="15" applyNumberFormat="1" applyFont="1" applyFill="1" applyBorder="1" applyAlignment="1" applyProtection="1">
      <alignment vertical="center"/>
      <protection locked="0"/>
    </xf>
    <xf numFmtId="177" fontId="4" fillId="0" borderId="77" xfId="16" applyNumberFormat="1" applyFont="1" applyBorder="1" applyAlignment="1">
      <alignment horizontal="right" vertical="center"/>
    </xf>
    <xf numFmtId="177" fontId="8" fillId="0" borderId="78" xfId="16" applyNumberFormat="1" applyFont="1" applyBorder="1" applyAlignment="1">
      <alignment vertical="center"/>
    </xf>
    <xf numFmtId="177" fontId="8" fillId="0" borderId="79" xfId="16" applyNumberFormat="1" applyFont="1" applyBorder="1" applyAlignment="1">
      <alignment vertical="center"/>
    </xf>
    <xf numFmtId="177" fontId="8" fillId="0" borderId="80" xfId="16" applyNumberFormat="1" applyFont="1" applyBorder="1" applyAlignment="1">
      <alignment vertical="center"/>
    </xf>
    <xf numFmtId="177" fontId="2" fillId="0" borderId="77" xfId="15" applyNumberFormat="1" applyFont="1" applyFill="1" applyBorder="1" applyAlignment="1" applyProtection="1">
      <alignment vertical="center"/>
      <protection locked="0"/>
    </xf>
    <xf numFmtId="177" fontId="8" fillId="0" borderId="81" xfId="16" applyNumberFormat="1" applyFont="1" applyBorder="1" applyAlignment="1">
      <alignment vertical="center"/>
    </xf>
    <xf numFmtId="38" fontId="2" fillId="2" borderId="4" xfId="16" applyFont="1" applyFill="1" applyBorder="1" applyAlignment="1" applyProtection="1">
      <alignment vertical="center"/>
      <protection/>
    </xf>
    <xf numFmtId="38" fontId="2" fillId="2" borderId="10" xfId="16" applyFont="1" applyFill="1" applyBorder="1" applyAlignment="1" applyProtection="1">
      <alignment vertical="center"/>
      <protection/>
    </xf>
    <xf numFmtId="38" fontId="2" fillId="2" borderId="17" xfId="16" applyFont="1" applyFill="1" applyBorder="1" applyAlignment="1" applyProtection="1">
      <alignment vertical="center"/>
      <protection/>
    </xf>
    <xf numFmtId="38" fontId="2" fillId="2" borderId="19" xfId="16" applyFont="1" applyFill="1" applyBorder="1" applyAlignment="1" applyProtection="1">
      <alignment horizontal="center" vertical="center"/>
      <protection/>
    </xf>
    <xf numFmtId="177" fontId="2" fillId="2" borderId="24" xfId="16" applyNumberFormat="1" applyFont="1" applyFill="1" applyBorder="1" applyAlignment="1" applyProtection="1">
      <alignment horizontal="center" vertical="center"/>
      <protection/>
    </xf>
    <xf numFmtId="38" fontId="2" fillId="2" borderId="14" xfId="16" applyFont="1" applyFill="1" applyBorder="1" applyAlignment="1" applyProtection="1">
      <alignment vertical="center"/>
      <protection/>
    </xf>
    <xf numFmtId="38" fontId="2" fillId="2" borderId="5" xfId="16" applyFont="1" applyFill="1" applyBorder="1" applyAlignment="1" applyProtection="1">
      <alignment vertical="center"/>
      <protection/>
    </xf>
    <xf numFmtId="176" fontId="2" fillId="2" borderId="17" xfId="16" applyNumberFormat="1" applyFont="1" applyFill="1" applyBorder="1" applyAlignment="1">
      <alignment vertical="center"/>
    </xf>
    <xf numFmtId="177" fontId="2" fillId="0" borderId="82" xfId="16" applyNumberFormat="1" applyFont="1" applyFill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83" xfId="16" applyFont="1" applyBorder="1" applyAlignment="1">
      <alignment horizontal="center" vertical="center"/>
    </xf>
    <xf numFmtId="38" fontId="2" fillId="2" borderId="2" xfId="16" applyFont="1" applyFill="1" applyBorder="1" applyAlignment="1">
      <alignment vertical="center"/>
    </xf>
    <xf numFmtId="38" fontId="11" fillId="2" borderId="24" xfId="16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0" borderId="84" xfId="16" applyFont="1" applyFill="1" applyBorder="1" applyAlignment="1">
      <alignment horizontal="center" vertical="center"/>
    </xf>
    <xf numFmtId="38" fontId="2" fillId="0" borderId="85" xfId="16" applyFont="1" applyFill="1" applyBorder="1" applyAlignment="1">
      <alignment horizontal="center" vertical="center"/>
    </xf>
    <xf numFmtId="38" fontId="2" fillId="0" borderId="86" xfId="16" applyFont="1" applyFill="1" applyBorder="1" applyAlignment="1">
      <alignment horizontal="center" vertical="center"/>
    </xf>
    <xf numFmtId="38" fontId="2" fillId="0" borderId="87" xfId="16" applyFont="1" applyBorder="1" applyAlignment="1">
      <alignment horizontal="center" vertical="center"/>
    </xf>
    <xf numFmtId="38" fontId="2" fillId="0" borderId="88" xfId="16" applyFont="1" applyBorder="1" applyAlignment="1">
      <alignment horizontal="center" vertical="center"/>
    </xf>
    <xf numFmtId="38" fontId="5" fillId="0" borderId="89" xfId="16" applyFont="1" applyBorder="1" applyAlignment="1">
      <alignment vertical="center"/>
    </xf>
    <xf numFmtId="38" fontId="5" fillId="0" borderId="90" xfId="16" applyFont="1" applyBorder="1" applyAlignment="1">
      <alignment vertical="center"/>
    </xf>
    <xf numFmtId="38" fontId="5" fillId="0" borderId="91" xfId="16" applyFont="1" applyBorder="1" applyAlignment="1">
      <alignment vertical="center"/>
    </xf>
    <xf numFmtId="38" fontId="5" fillId="0" borderId="92" xfId="16" applyFont="1" applyBorder="1" applyAlignment="1">
      <alignment vertical="center"/>
    </xf>
    <xf numFmtId="38" fontId="5" fillId="0" borderId="19" xfId="16" applyFont="1" applyBorder="1" applyAlignment="1">
      <alignment vertical="center"/>
    </xf>
    <xf numFmtId="38" fontId="5" fillId="0" borderId="83" xfId="16" applyFont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38" fontId="2" fillId="2" borderId="61" xfId="16" applyFont="1" applyFill="1" applyBorder="1" applyAlignment="1">
      <alignment vertical="center"/>
    </xf>
    <xf numFmtId="38" fontId="2" fillId="0" borderId="93" xfId="16" applyFont="1" applyFill="1" applyBorder="1" applyAlignment="1">
      <alignment horizontal="center" vertical="center" textRotation="255"/>
    </xf>
    <xf numFmtId="38" fontId="2" fillId="0" borderId="94" xfId="16" applyFont="1" applyFill="1" applyBorder="1" applyAlignment="1">
      <alignment horizontal="center" vertical="center" textRotation="255"/>
    </xf>
    <xf numFmtId="38" fontId="2" fillId="0" borderId="95" xfId="16" applyFont="1" applyFill="1" applyBorder="1" applyAlignment="1">
      <alignment horizontal="center" vertical="center" textRotation="255"/>
    </xf>
    <xf numFmtId="38" fontId="2" fillId="2" borderId="57" xfId="16" applyFont="1" applyFill="1" applyBorder="1" applyAlignment="1">
      <alignment vertical="center"/>
    </xf>
    <xf numFmtId="38" fontId="2" fillId="2" borderId="58" xfId="16" applyFont="1" applyFill="1" applyBorder="1" applyAlignment="1">
      <alignment vertical="center"/>
    </xf>
    <xf numFmtId="38" fontId="5" fillId="0" borderId="40" xfId="16" applyFont="1" applyBorder="1" applyAlignment="1">
      <alignment vertical="center"/>
    </xf>
    <xf numFmtId="38" fontId="5" fillId="0" borderId="36" xfId="16" applyFont="1" applyBorder="1" applyAlignment="1">
      <alignment vertical="center"/>
    </xf>
    <xf numFmtId="38" fontId="5" fillId="0" borderId="37" xfId="16" applyFont="1" applyBorder="1" applyAlignment="1">
      <alignment vertical="center"/>
    </xf>
    <xf numFmtId="38" fontId="2" fillId="0" borderId="96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2" fillId="0" borderId="83" xfId="16" applyFont="1" applyBorder="1" applyAlignment="1">
      <alignment vertical="center"/>
    </xf>
    <xf numFmtId="38" fontId="2" fillId="0" borderId="8" xfId="16" applyFont="1" applyFill="1" applyBorder="1" applyAlignment="1">
      <alignment horizontal="center" vertical="center" textRotation="255"/>
    </xf>
    <xf numFmtId="38" fontId="2" fillId="0" borderId="6" xfId="16" applyFont="1" applyFill="1" applyBorder="1" applyAlignment="1">
      <alignment horizontal="center" vertical="center" textRotation="255"/>
    </xf>
    <xf numFmtId="38" fontId="2" fillId="0" borderId="97" xfId="16" applyFont="1" applyFill="1" applyBorder="1" applyAlignment="1">
      <alignment horizontal="center" vertical="center" textRotation="255"/>
    </xf>
    <xf numFmtId="38" fontId="2" fillId="2" borderId="1" xfId="16" applyFont="1" applyFill="1" applyBorder="1" applyAlignment="1">
      <alignment vertical="center"/>
    </xf>
    <xf numFmtId="38" fontId="2" fillId="2" borderId="9" xfId="16" applyFont="1" applyFill="1" applyBorder="1" applyAlignment="1">
      <alignment vertical="center"/>
    </xf>
    <xf numFmtId="38" fontId="2" fillId="2" borderId="10" xfId="16" applyFont="1" applyFill="1" applyBorder="1" applyAlignment="1">
      <alignment vertical="center"/>
    </xf>
    <xf numFmtId="38" fontId="2" fillId="2" borderId="60" xfId="16" applyFont="1" applyFill="1" applyBorder="1" applyAlignment="1">
      <alignment vertical="center"/>
    </xf>
    <xf numFmtId="38" fontId="2" fillId="0" borderId="98" xfId="16" applyFont="1" applyBorder="1" applyAlignment="1">
      <alignment vertical="center"/>
    </xf>
    <xf numFmtId="38" fontId="2" fillId="0" borderId="68" xfId="16" applyFont="1" applyBorder="1" applyAlignment="1">
      <alignment vertical="center"/>
    </xf>
    <xf numFmtId="38" fontId="2" fillId="0" borderId="99" xfId="16" applyFont="1" applyBorder="1" applyAlignment="1">
      <alignment vertical="center"/>
    </xf>
    <xf numFmtId="38" fontId="2" fillId="0" borderId="92" xfId="16" applyFont="1" applyBorder="1" applyAlignment="1">
      <alignment horizontal="center" vertical="center"/>
    </xf>
    <xf numFmtId="38" fontId="2" fillId="0" borderId="9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13" fillId="2" borderId="65" xfId="16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124575" y="762000"/>
          <a:ext cx="0" cy="2857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１年目：85％以下
２年目以降：95％以下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95250</xdr:rowOff>
    </xdr:to>
    <xdr:sp>
      <xdr:nvSpPr>
        <xdr:cNvPr id="1" name="AutoShape 32"/>
        <xdr:cNvSpPr>
          <a:spLocks/>
        </xdr:cNvSpPr>
      </xdr:nvSpPr>
      <xdr:spPr>
        <a:xfrm>
          <a:off x="6124575" y="762000"/>
          <a:ext cx="0" cy="2857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１年目：85％以下
２年目以降：95％以下</a:t>
          </a:r>
        </a:p>
      </xdr:txBody>
    </xdr:sp>
    <xdr:clientData/>
  </xdr:twoCellAnchor>
  <xdr:twoCellAnchor>
    <xdr:from>
      <xdr:col>9</xdr:col>
      <xdr:colOff>57150</xdr:colOff>
      <xdr:row>6</xdr:row>
      <xdr:rowOff>28575</xdr:rowOff>
    </xdr:from>
    <xdr:to>
      <xdr:col>9</xdr:col>
      <xdr:colOff>133350</xdr:colOff>
      <xdr:row>10</xdr:row>
      <xdr:rowOff>171450</xdr:rowOff>
    </xdr:to>
    <xdr:sp>
      <xdr:nvSpPr>
        <xdr:cNvPr id="2" name="AutoShape 58"/>
        <xdr:cNvSpPr>
          <a:spLocks/>
        </xdr:cNvSpPr>
      </xdr:nvSpPr>
      <xdr:spPr>
        <a:xfrm>
          <a:off x="2695575" y="1171575"/>
          <a:ext cx="762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11</xdr:row>
      <xdr:rowOff>28575</xdr:rowOff>
    </xdr:from>
    <xdr:to>
      <xdr:col>9</xdr:col>
      <xdr:colOff>104775</xdr:colOff>
      <xdr:row>16</xdr:row>
      <xdr:rowOff>171450</xdr:rowOff>
    </xdr:to>
    <xdr:sp>
      <xdr:nvSpPr>
        <xdr:cNvPr id="3" name="AutoShape 59"/>
        <xdr:cNvSpPr>
          <a:spLocks/>
        </xdr:cNvSpPr>
      </xdr:nvSpPr>
      <xdr:spPr>
        <a:xfrm>
          <a:off x="2695575" y="2124075"/>
          <a:ext cx="4762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18</xdr:row>
      <xdr:rowOff>28575</xdr:rowOff>
    </xdr:from>
    <xdr:to>
      <xdr:col>9</xdr:col>
      <xdr:colOff>133350</xdr:colOff>
      <xdr:row>21</xdr:row>
      <xdr:rowOff>190500</xdr:rowOff>
    </xdr:to>
    <xdr:sp>
      <xdr:nvSpPr>
        <xdr:cNvPr id="4" name="AutoShape 60"/>
        <xdr:cNvSpPr>
          <a:spLocks/>
        </xdr:cNvSpPr>
      </xdr:nvSpPr>
      <xdr:spPr>
        <a:xfrm>
          <a:off x="2695575" y="3457575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7</xdr:row>
      <xdr:rowOff>0</xdr:rowOff>
    </xdr:from>
    <xdr:to>
      <xdr:col>15</xdr:col>
      <xdr:colOff>0</xdr:colOff>
      <xdr:row>11</xdr:row>
      <xdr:rowOff>95250</xdr:rowOff>
    </xdr:to>
    <xdr:sp>
      <xdr:nvSpPr>
        <xdr:cNvPr id="5" name="Rectangle 61"/>
        <xdr:cNvSpPr>
          <a:spLocks/>
        </xdr:cNvSpPr>
      </xdr:nvSpPr>
      <xdr:spPr>
        <a:xfrm>
          <a:off x="2924175" y="1333500"/>
          <a:ext cx="3200400" cy="857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人数×365日×稼働率×介護報酬単価×単位単価
（例）要介護１・平成28年度
10人×365日×95％×659点×10.81円＝24,701千円
　　　　　　　　　　　　　　　　　　　　　　（千円未満切捨）
※初年度については月別の計算書から転記すること。</a:t>
          </a:r>
        </a:p>
      </xdr:txBody>
    </xdr:sp>
    <xdr:clientData/>
  </xdr:twoCellAnchor>
  <xdr:twoCellAnchor>
    <xdr:from>
      <xdr:col>10</xdr:col>
      <xdr:colOff>581025</xdr:colOff>
      <xdr:row>6</xdr:row>
      <xdr:rowOff>114300</xdr:rowOff>
    </xdr:from>
    <xdr:to>
      <xdr:col>11</xdr:col>
      <xdr:colOff>228600</xdr:colOff>
      <xdr:row>6</xdr:row>
      <xdr:rowOff>190500</xdr:rowOff>
    </xdr:to>
    <xdr:sp>
      <xdr:nvSpPr>
        <xdr:cNvPr id="6" name="Line 62"/>
        <xdr:cNvSpPr>
          <a:spLocks/>
        </xdr:cNvSpPr>
      </xdr:nvSpPr>
      <xdr:spPr>
        <a:xfrm flipV="1">
          <a:off x="3800475" y="1257300"/>
          <a:ext cx="228600" cy="76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12</xdr:row>
      <xdr:rowOff>95250</xdr:rowOff>
    </xdr:from>
    <xdr:to>
      <xdr:col>14</xdr:col>
      <xdr:colOff>561975</xdr:colOff>
      <xdr:row>17</xdr:row>
      <xdr:rowOff>0</xdr:rowOff>
    </xdr:to>
    <xdr:sp>
      <xdr:nvSpPr>
        <xdr:cNvPr id="7" name="Rectangle 63"/>
        <xdr:cNvSpPr>
          <a:spLocks/>
        </xdr:cNvSpPr>
      </xdr:nvSpPr>
      <xdr:spPr>
        <a:xfrm>
          <a:off x="3019425" y="2381250"/>
          <a:ext cx="3086100" cy="857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定員×365日×稼働率×加算単価×単位単価
（例）個別機能訓練加算・平成28年度
80人×365日×95％×12点×10.81円＝3,598千円
　　　　　　　　　　　　　　　　　　　　　（千円未満切捨）
※初年度については月別の計算書から転記すること。</a:t>
          </a:r>
        </a:p>
      </xdr:txBody>
    </xdr:sp>
    <xdr:clientData/>
  </xdr:twoCellAnchor>
  <xdr:twoCellAnchor>
    <xdr:from>
      <xdr:col>11</xdr:col>
      <xdr:colOff>66675</xdr:colOff>
      <xdr:row>11</xdr:row>
      <xdr:rowOff>161925</xdr:rowOff>
    </xdr:from>
    <xdr:to>
      <xdr:col>11</xdr:col>
      <xdr:colOff>257175</xdr:colOff>
      <xdr:row>12</xdr:row>
      <xdr:rowOff>104775</xdr:rowOff>
    </xdr:to>
    <xdr:sp>
      <xdr:nvSpPr>
        <xdr:cNvPr id="8" name="Line 64"/>
        <xdr:cNvSpPr>
          <a:spLocks/>
        </xdr:cNvSpPr>
      </xdr:nvSpPr>
      <xdr:spPr>
        <a:xfrm flipV="1">
          <a:off x="3867150" y="2257425"/>
          <a:ext cx="190500" cy="133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19</xdr:row>
      <xdr:rowOff>47625</xdr:rowOff>
    </xdr:from>
    <xdr:to>
      <xdr:col>14</xdr:col>
      <xdr:colOff>542925</xdr:colOff>
      <xdr:row>23</xdr:row>
      <xdr:rowOff>180975</xdr:rowOff>
    </xdr:to>
    <xdr:sp>
      <xdr:nvSpPr>
        <xdr:cNvPr id="9" name="Rectangle 65"/>
        <xdr:cNvSpPr>
          <a:spLocks/>
        </xdr:cNvSpPr>
      </xdr:nvSpPr>
      <xdr:spPr>
        <a:xfrm>
          <a:off x="2933700" y="3667125"/>
          <a:ext cx="3152775" cy="895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定員×365日×稼働率×１日当たり負担額
（例）居住費・平成28年度
80人×365日×95％×2,000円＝55,480千円
　　　　　　　　　　　　　　　　　（千円未満切捨）
※初年度については月別の計算書から転記すること。</a:t>
          </a:r>
        </a:p>
      </xdr:txBody>
    </xdr:sp>
    <xdr:clientData/>
  </xdr:twoCellAnchor>
  <xdr:twoCellAnchor>
    <xdr:from>
      <xdr:col>11</xdr:col>
      <xdr:colOff>95250</xdr:colOff>
      <xdr:row>18</xdr:row>
      <xdr:rowOff>133350</xdr:rowOff>
    </xdr:from>
    <xdr:to>
      <xdr:col>11</xdr:col>
      <xdr:colOff>266700</xdr:colOff>
      <xdr:row>19</xdr:row>
      <xdr:rowOff>57150</xdr:rowOff>
    </xdr:to>
    <xdr:sp>
      <xdr:nvSpPr>
        <xdr:cNvPr id="10" name="Line 69"/>
        <xdr:cNvSpPr>
          <a:spLocks/>
        </xdr:cNvSpPr>
      </xdr:nvSpPr>
      <xdr:spPr>
        <a:xfrm flipV="1">
          <a:off x="3895725" y="3562350"/>
          <a:ext cx="17145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1</xdr:row>
      <xdr:rowOff>95250</xdr:rowOff>
    </xdr:from>
    <xdr:to>
      <xdr:col>12</xdr:col>
      <xdr:colOff>476250</xdr:colOff>
      <xdr:row>2</xdr:row>
      <xdr:rowOff>57150</xdr:rowOff>
    </xdr:to>
    <xdr:sp>
      <xdr:nvSpPr>
        <xdr:cNvPr id="11" name="AutoShape 70"/>
        <xdr:cNvSpPr>
          <a:spLocks/>
        </xdr:cNvSpPr>
      </xdr:nvSpPr>
      <xdr:spPr>
        <a:xfrm>
          <a:off x="4533900" y="285750"/>
          <a:ext cx="323850" cy="152400"/>
        </a:xfrm>
        <a:prstGeom prst="wedgeRoundRectCallout">
          <a:avLst>
            <a:gd name="adj1" fmla="val -115851"/>
            <a:gd name="adj2" fmla="val 71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注２</a:t>
          </a:r>
        </a:p>
      </xdr:txBody>
    </xdr:sp>
    <xdr:clientData/>
  </xdr:twoCellAnchor>
  <xdr:twoCellAnchor>
    <xdr:from>
      <xdr:col>9</xdr:col>
      <xdr:colOff>323850</xdr:colOff>
      <xdr:row>5</xdr:row>
      <xdr:rowOff>9525</xdr:rowOff>
    </xdr:from>
    <xdr:to>
      <xdr:col>10</xdr:col>
      <xdr:colOff>161925</xdr:colOff>
      <xdr:row>6</xdr:row>
      <xdr:rowOff>0</xdr:rowOff>
    </xdr:to>
    <xdr:sp>
      <xdr:nvSpPr>
        <xdr:cNvPr id="12" name="AutoShape 71"/>
        <xdr:cNvSpPr>
          <a:spLocks/>
        </xdr:cNvSpPr>
      </xdr:nvSpPr>
      <xdr:spPr>
        <a:xfrm>
          <a:off x="2962275" y="962025"/>
          <a:ext cx="419100" cy="180975"/>
        </a:xfrm>
        <a:prstGeom prst="wedgeRoundRectCallout">
          <a:avLst>
            <a:gd name="adj1" fmla="val 13634"/>
            <a:gd name="adj2" fmla="val -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注３</a:t>
          </a:r>
        </a:p>
      </xdr:txBody>
    </xdr:sp>
    <xdr:clientData/>
  </xdr:twoCellAnchor>
  <xdr:twoCellAnchor>
    <xdr:from>
      <xdr:col>5</xdr:col>
      <xdr:colOff>95250</xdr:colOff>
      <xdr:row>4</xdr:row>
      <xdr:rowOff>180975</xdr:rowOff>
    </xdr:from>
    <xdr:to>
      <xdr:col>6</xdr:col>
      <xdr:colOff>95250</xdr:colOff>
      <xdr:row>5</xdr:row>
      <xdr:rowOff>142875</xdr:rowOff>
    </xdr:to>
    <xdr:sp>
      <xdr:nvSpPr>
        <xdr:cNvPr id="13" name="AutoShape 72"/>
        <xdr:cNvSpPr>
          <a:spLocks/>
        </xdr:cNvSpPr>
      </xdr:nvSpPr>
      <xdr:spPr>
        <a:xfrm>
          <a:off x="1609725" y="942975"/>
          <a:ext cx="323850" cy="152400"/>
        </a:xfrm>
        <a:prstGeom prst="wedgeRoundRectCallout">
          <a:avLst>
            <a:gd name="adj1" fmla="val 84148"/>
            <a:gd name="adj2" fmla="val -804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注４</a:t>
          </a:r>
        </a:p>
      </xdr:txBody>
    </xdr:sp>
    <xdr:clientData/>
  </xdr:twoCellAnchor>
  <xdr:twoCellAnchor>
    <xdr:from>
      <xdr:col>2</xdr:col>
      <xdr:colOff>438150</xdr:colOff>
      <xdr:row>7</xdr:row>
      <xdr:rowOff>104775</xdr:rowOff>
    </xdr:from>
    <xdr:to>
      <xdr:col>3</xdr:col>
      <xdr:colOff>133350</xdr:colOff>
      <xdr:row>8</xdr:row>
      <xdr:rowOff>66675</xdr:rowOff>
    </xdr:to>
    <xdr:sp>
      <xdr:nvSpPr>
        <xdr:cNvPr id="14" name="AutoShape 73"/>
        <xdr:cNvSpPr>
          <a:spLocks/>
        </xdr:cNvSpPr>
      </xdr:nvSpPr>
      <xdr:spPr>
        <a:xfrm>
          <a:off x="800100" y="1438275"/>
          <a:ext cx="323850" cy="152400"/>
        </a:xfrm>
        <a:prstGeom prst="wedgeRoundRectCallout">
          <a:avLst>
            <a:gd name="adj1" fmla="val 79268"/>
            <a:gd name="adj2" fmla="val 71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注５</a:t>
          </a:r>
        </a:p>
      </xdr:txBody>
    </xdr:sp>
    <xdr:clientData/>
  </xdr:twoCellAnchor>
  <xdr:twoCellAnchor>
    <xdr:from>
      <xdr:col>5</xdr:col>
      <xdr:colOff>247650</xdr:colOff>
      <xdr:row>13</xdr:row>
      <xdr:rowOff>47625</xdr:rowOff>
    </xdr:from>
    <xdr:to>
      <xdr:col>7</xdr:col>
      <xdr:colOff>38100</xdr:colOff>
      <xdr:row>14</xdr:row>
      <xdr:rowOff>9525</xdr:rowOff>
    </xdr:to>
    <xdr:sp>
      <xdr:nvSpPr>
        <xdr:cNvPr id="15" name="AutoShape 74"/>
        <xdr:cNvSpPr>
          <a:spLocks/>
        </xdr:cNvSpPr>
      </xdr:nvSpPr>
      <xdr:spPr>
        <a:xfrm>
          <a:off x="1762125" y="2524125"/>
          <a:ext cx="323850" cy="152400"/>
        </a:xfrm>
        <a:prstGeom prst="wedgeRoundRectCallout">
          <a:avLst>
            <a:gd name="adj1" fmla="val -93902"/>
            <a:gd name="adj2" fmla="val 45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注６</a:t>
          </a:r>
        </a:p>
      </xdr:txBody>
    </xdr:sp>
    <xdr:clientData/>
  </xdr:twoCellAnchor>
  <xdr:twoCellAnchor>
    <xdr:from>
      <xdr:col>5</xdr:col>
      <xdr:colOff>57150</xdr:colOff>
      <xdr:row>18</xdr:row>
      <xdr:rowOff>28575</xdr:rowOff>
    </xdr:from>
    <xdr:to>
      <xdr:col>6</xdr:col>
      <xdr:colOff>57150</xdr:colOff>
      <xdr:row>18</xdr:row>
      <xdr:rowOff>190500</xdr:rowOff>
    </xdr:to>
    <xdr:sp>
      <xdr:nvSpPr>
        <xdr:cNvPr id="16" name="AutoShape 77"/>
        <xdr:cNvSpPr>
          <a:spLocks/>
        </xdr:cNvSpPr>
      </xdr:nvSpPr>
      <xdr:spPr>
        <a:xfrm>
          <a:off x="1571625" y="3457575"/>
          <a:ext cx="323850" cy="161925"/>
        </a:xfrm>
        <a:prstGeom prst="wedgeRoundRectCallout">
          <a:avLst>
            <a:gd name="adj1" fmla="val 108537"/>
            <a:gd name="adj2" fmla="val -1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注７</a:t>
          </a:r>
        </a:p>
      </xdr:txBody>
    </xdr:sp>
    <xdr:clientData/>
  </xdr:twoCellAnchor>
  <xdr:twoCellAnchor>
    <xdr:from>
      <xdr:col>5</xdr:col>
      <xdr:colOff>38100</xdr:colOff>
      <xdr:row>19</xdr:row>
      <xdr:rowOff>19050</xdr:rowOff>
    </xdr:from>
    <xdr:to>
      <xdr:col>6</xdr:col>
      <xdr:colOff>38100</xdr:colOff>
      <xdr:row>19</xdr:row>
      <xdr:rowOff>190500</xdr:rowOff>
    </xdr:to>
    <xdr:sp>
      <xdr:nvSpPr>
        <xdr:cNvPr id="17" name="AutoShape 78"/>
        <xdr:cNvSpPr>
          <a:spLocks/>
        </xdr:cNvSpPr>
      </xdr:nvSpPr>
      <xdr:spPr>
        <a:xfrm>
          <a:off x="1552575" y="3638550"/>
          <a:ext cx="323850" cy="171450"/>
        </a:xfrm>
        <a:prstGeom prst="wedgeRoundRectCallout">
          <a:avLst>
            <a:gd name="adj1" fmla="val 113416"/>
            <a:gd name="adj2" fmla="val -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注８</a:t>
          </a:r>
        </a:p>
      </xdr:txBody>
    </xdr:sp>
    <xdr:clientData/>
  </xdr:twoCellAnchor>
  <xdr:twoCellAnchor>
    <xdr:from>
      <xdr:col>4</xdr:col>
      <xdr:colOff>47625</xdr:colOff>
      <xdr:row>6</xdr:row>
      <xdr:rowOff>28575</xdr:rowOff>
    </xdr:from>
    <xdr:to>
      <xdr:col>4</xdr:col>
      <xdr:colOff>123825</xdr:colOff>
      <xdr:row>10</xdr:row>
      <xdr:rowOff>190500</xdr:rowOff>
    </xdr:to>
    <xdr:sp>
      <xdr:nvSpPr>
        <xdr:cNvPr id="18" name="AutoShape 80"/>
        <xdr:cNvSpPr>
          <a:spLocks/>
        </xdr:cNvSpPr>
      </xdr:nvSpPr>
      <xdr:spPr>
        <a:xfrm>
          <a:off x="1257300" y="1171575"/>
          <a:ext cx="76200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11</xdr:row>
      <xdr:rowOff>47625</xdr:rowOff>
    </xdr:from>
    <xdr:to>
      <xdr:col>5</xdr:col>
      <xdr:colOff>28575</xdr:colOff>
      <xdr:row>16</xdr:row>
      <xdr:rowOff>180975</xdr:rowOff>
    </xdr:to>
    <xdr:sp>
      <xdr:nvSpPr>
        <xdr:cNvPr id="19" name="AutoShape 81"/>
        <xdr:cNvSpPr>
          <a:spLocks/>
        </xdr:cNvSpPr>
      </xdr:nvSpPr>
      <xdr:spPr>
        <a:xfrm>
          <a:off x="1466850" y="2143125"/>
          <a:ext cx="76200" cy="108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161925</xdr:rowOff>
    </xdr:from>
    <xdr:to>
      <xdr:col>14</xdr:col>
      <xdr:colOff>581025</xdr:colOff>
      <xdr:row>4</xdr:row>
      <xdr:rowOff>161925</xdr:rowOff>
    </xdr:to>
    <xdr:sp>
      <xdr:nvSpPr>
        <xdr:cNvPr id="20" name="AutoShape 82"/>
        <xdr:cNvSpPr>
          <a:spLocks/>
        </xdr:cNvSpPr>
      </xdr:nvSpPr>
      <xdr:spPr>
        <a:xfrm rot="5400000">
          <a:off x="2676525" y="733425"/>
          <a:ext cx="3448050" cy="190500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</xdr:row>
      <xdr:rowOff>47625</xdr:rowOff>
    </xdr:from>
    <xdr:to>
      <xdr:col>10</xdr:col>
      <xdr:colOff>133350</xdr:colOff>
      <xdr:row>2</xdr:row>
      <xdr:rowOff>9525</xdr:rowOff>
    </xdr:to>
    <xdr:sp>
      <xdr:nvSpPr>
        <xdr:cNvPr id="21" name="AutoShape 84"/>
        <xdr:cNvSpPr>
          <a:spLocks/>
        </xdr:cNvSpPr>
      </xdr:nvSpPr>
      <xdr:spPr>
        <a:xfrm>
          <a:off x="2952750" y="238125"/>
          <a:ext cx="400050" cy="152400"/>
        </a:xfrm>
        <a:prstGeom prst="wedgeRoundRectCallout">
          <a:avLst>
            <a:gd name="adj1" fmla="val -114287"/>
            <a:gd name="adj2" fmla="val -8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注１</a:t>
          </a:r>
        </a:p>
      </xdr:txBody>
    </xdr:sp>
    <xdr:clientData/>
  </xdr:twoCellAnchor>
  <xdr:twoCellAnchor>
    <xdr:from>
      <xdr:col>5</xdr:col>
      <xdr:colOff>57150</xdr:colOff>
      <xdr:row>20</xdr:row>
      <xdr:rowOff>28575</xdr:rowOff>
    </xdr:from>
    <xdr:to>
      <xdr:col>6</xdr:col>
      <xdr:colOff>57150</xdr:colOff>
      <xdr:row>20</xdr:row>
      <xdr:rowOff>190500</xdr:rowOff>
    </xdr:to>
    <xdr:sp>
      <xdr:nvSpPr>
        <xdr:cNvPr id="22" name="AutoShape 85"/>
        <xdr:cNvSpPr>
          <a:spLocks/>
        </xdr:cNvSpPr>
      </xdr:nvSpPr>
      <xdr:spPr>
        <a:xfrm>
          <a:off x="1571625" y="3838575"/>
          <a:ext cx="323850" cy="161925"/>
        </a:xfrm>
        <a:prstGeom prst="wedgeRoundRectCallout">
          <a:avLst>
            <a:gd name="adj1" fmla="val 108537"/>
            <a:gd name="adj2" fmla="val -1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注９</a:t>
          </a:r>
        </a:p>
      </xdr:txBody>
    </xdr:sp>
    <xdr:clientData/>
  </xdr:twoCellAnchor>
  <xdr:twoCellAnchor>
    <xdr:from>
      <xdr:col>7</xdr:col>
      <xdr:colOff>47625</xdr:colOff>
      <xdr:row>16</xdr:row>
      <xdr:rowOff>57150</xdr:rowOff>
    </xdr:from>
    <xdr:to>
      <xdr:col>9</xdr:col>
      <xdr:colOff>552450</xdr:colOff>
      <xdr:row>17</xdr:row>
      <xdr:rowOff>190500</xdr:rowOff>
    </xdr:to>
    <xdr:sp>
      <xdr:nvSpPr>
        <xdr:cNvPr id="23" name="AutoShape 90"/>
        <xdr:cNvSpPr>
          <a:spLocks/>
        </xdr:cNvSpPr>
      </xdr:nvSpPr>
      <xdr:spPr>
        <a:xfrm>
          <a:off x="2095500" y="3105150"/>
          <a:ext cx="1095375" cy="323850"/>
        </a:xfrm>
        <a:prstGeom prst="wedgeRoundRectCallout">
          <a:avLst>
            <a:gd name="adj1" fmla="val -37680"/>
            <a:gd name="adj2" fmla="val 62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金額の算定根拠を添付すること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7</xdr:row>
      <xdr:rowOff>85725</xdr:rowOff>
    </xdr:from>
    <xdr:to>
      <xdr:col>15</xdr:col>
      <xdr:colOff>457200</xdr:colOff>
      <xdr:row>11</xdr:row>
      <xdr:rowOff>85725</xdr:rowOff>
    </xdr:to>
    <xdr:sp>
      <xdr:nvSpPr>
        <xdr:cNvPr id="1" name="Rectangle 24"/>
        <xdr:cNvSpPr>
          <a:spLocks/>
        </xdr:cNvSpPr>
      </xdr:nvSpPr>
      <xdr:spPr>
        <a:xfrm>
          <a:off x="2933700" y="1419225"/>
          <a:ext cx="3248025" cy="762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○介護報酬（９割分）については翌々月末振込み
　になることを反映する。
○利用者負担（１割分）は施設で予定する振込み時期に
　基づいて計算する。【計算例は4月開設・翌月振込み】</a:t>
          </a:r>
        </a:p>
      </xdr:txBody>
    </xdr:sp>
    <xdr:clientData/>
  </xdr:twoCellAnchor>
  <xdr:twoCellAnchor>
    <xdr:from>
      <xdr:col>11</xdr:col>
      <xdr:colOff>514350</xdr:colOff>
      <xdr:row>6</xdr:row>
      <xdr:rowOff>190500</xdr:rowOff>
    </xdr:from>
    <xdr:to>
      <xdr:col>12</xdr:col>
      <xdr:colOff>180975</xdr:colOff>
      <xdr:row>7</xdr:row>
      <xdr:rowOff>76200</xdr:rowOff>
    </xdr:to>
    <xdr:sp>
      <xdr:nvSpPr>
        <xdr:cNvPr id="2" name="Line 25"/>
        <xdr:cNvSpPr>
          <a:spLocks/>
        </xdr:cNvSpPr>
      </xdr:nvSpPr>
      <xdr:spPr>
        <a:xfrm flipH="1" flipV="1">
          <a:off x="4181475" y="1333500"/>
          <a:ext cx="180975" cy="76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7</xdr:row>
      <xdr:rowOff>104775</xdr:rowOff>
    </xdr:from>
    <xdr:to>
      <xdr:col>22</xdr:col>
      <xdr:colOff>0</xdr:colOff>
      <xdr:row>10</xdr:row>
      <xdr:rowOff>38100</xdr:rowOff>
    </xdr:to>
    <xdr:sp>
      <xdr:nvSpPr>
        <xdr:cNvPr id="3" name="Rectangle 26"/>
        <xdr:cNvSpPr>
          <a:spLocks/>
        </xdr:cNvSpPr>
      </xdr:nvSpPr>
      <xdr:spPr>
        <a:xfrm>
          <a:off x="6896100" y="1438275"/>
          <a:ext cx="2428875" cy="504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５年分の資金収支見込計算書・積算根拠（収入）の初年度分に転記</a:t>
          </a:r>
        </a:p>
      </xdr:txBody>
    </xdr:sp>
    <xdr:clientData/>
  </xdr:twoCellAnchor>
  <xdr:twoCellAnchor>
    <xdr:from>
      <xdr:col>20</xdr:col>
      <xdr:colOff>514350</xdr:colOff>
      <xdr:row>6</xdr:row>
      <xdr:rowOff>152400</xdr:rowOff>
    </xdr:from>
    <xdr:to>
      <xdr:col>21</xdr:col>
      <xdr:colOff>190500</xdr:colOff>
      <xdr:row>7</xdr:row>
      <xdr:rowOff>114300</xdr:rowOff>
    </xdr:to>
    <xdr:sp>
      <xdr:nvSpPr>
        <xdr:cNvPr id="4" name="Line 27"/>
        <xdr:cNvSpPr>
          <a:spLocks/>
        </xdr:cNvSpPr>
      </xdr:nvSpPr>
      <xdr:spPr>
        <a:xfrm flipV="1">
          <a:off x="8810625" y="1295400"/>
          <a:ext cx="19050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124575" y="876300"/>
          <a:ext cx="0" cy="3143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１年目：85％以下
２年目以降：95％以下</a:t>
          </a:r>
        </a:p>
      </xdr:txBody>
    </xdr:sp>
    <xdr:clientData/>
  </xdr:twoCellAnchor>
  <xdr:twoCellAnchor>
    <xdr:from>
      <xdr:col>5</xdr:col>
      <xdr:colOff>276225</xdr:colOff>
      <xdr:row>1</xdr:row>
      <xdr:rowOff>66675</xdr:rowOff>
    </xdr:from>
    <xdr:to>
      <xdr:col>10</xdr:col>
      <xdr:colOff>38100</xdr:colOff>
      <xdr:row>2</xdr:row>
      <xdr:rowOff>76200</xdr:rowOff>
    </xdr:to>
    <xdr:sp>
      <xdr:nvSpPr>
        <xdr:cNvPr id="2" name="AutoShape 12"/>
        <xdr:cNvSpPr>
          <a:spLocks/>
        </xdr:cNvSpPr>
      </xdr:nvSpPr>
      <xdr:spPr>
        <a:xfrm>
          <a:off x="1790700" y="285750"/>
          <a:ext cx="1466850" cy="228600"/>
        </a:xfrm>
        <a:prstGeom prst="wedgeRoundRectCallout">
          <a:avLst>
            <a:gd name="adj1" fmla="val -63990"/>
            <a:gd name="adj2" fmla="val 5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実施事業種別を記入</a:t>
          </a:r>
        </a:p>
      </xdr:txBody>
    </xdr:sp>
    <xdr:clientData/>
  </xdr:twoCellAnchor>
  <xdr:twoCellAnchor>
    <xdr:from>
      <xdr:col>4</xdr:col>
      <xdr:colOff>266700</xdr:colOff>
      <xdr:row>7</xdr:row>
      <xdr:rowOff>28575</xdr:rowOff>
    </xdr:from>
    <xdr:to>
      <xdr:col>9</xdr:col>
      <xdr:colOff>266700</xdr:colOff>
      <xdr:row>9</xdr:row>
      <xdr:rowOff>152400</xdr:rowOff>
    </xdr:to>
    <xdr:sp>
      <xdr:nvSpPr>
        <xdr:cNvPr id="3" name="AutoShape 13"/>
        <xdr:cNvSpPr>
          <a:spLocks/>
        </xdr:cNvSpPr>
      </xdr:nvSpPr>
      <xdr:spPr>
        <a:xfrm>
          <a:off x="1476375" y="1562100"/>
          <a:ext cx="1428750" cy="561975"/>
        </a:xfrm>
        <a:prstGeom prst="wedgeRoundRectCallout">
          <a:avLst>
            <a:gd name="adj1" fmla="val -93333"/>
            <a:gd name="adj2" fmla="val -75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必要に応じて枠を追加すること
（例）経過的要介護等</a:t>
          </a:r>
        </a:p>
      </xdr:txBody>
    </xdr:sp>
    <xdr:clientData/>
  </xdr:twoCellAnchor>
  <xdr:twoCellAnchor>
    <xdr:from>
      <xdr:col>9</xdr:col>
      <xdr:colOff>38100</xdr:colOff>
      <xdr:row>3</xdr:row>
      <xdr:rowOff>161925</xdr:rowOff>
    </xdr:from>
    <xdr:to>
      <xdr:col>14</xdr:col>
      <xdr:colOff>581025</xdr:colOff>
      <xdr:row>4</xdr:row>
      <xdr:rowOff>161925</xdr:rowOff>
    </xdr:to>
    <xdr:sp>
      <xdr:nvSpPr>
        <xdr:cNvPr id="4" name="AutoShape 15"/>
        <xdr:cNvSpPr>
          <a:spLocks/>
        </xdr:cNvSpPr>
      </xdr:nvSpPr>
      <xdr:spPr>
        <a:xfrm rot="5400000">
          <a:off x="2676525" y="819150"/>
          <a:ext cx="3448050" cy="2190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29</xdr:row>
      <xdr:rowOff>19050</xdr:rowOff>
    </xdr:from>
    <xdr:to>
      <xdr:col>1</xdr:col>
      <xdr:colOff>533400</xdr:colOff>
      <xdr:row>31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990600" y="5362575"/>
          <a:ext cx="7620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28</xdr:row>
      <xdr:rowOff>190500</xdr:rowOff>
    </xdr:from>
    <xdr:to>
      <xdr:col>8</xdr:col>
      <xdr:colOff>114300</xdr:colOff>
      <xdr:row>31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838700" y="5334000"/>
          <a:ext cx="76200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32</xdr:row>
      <xdr:rowOff>19050</xdr:rowOff>
    </xdr:from>
    <xdr:to>
      <xdr:col>9</xdr:col>
      <xdr:colOff>200025</xdr:colOff>
      <xdr:row>35</xdr:row>
      <xdr:rowOff>85725</xdr:rowOff>
    </xdr:to>
    <xdr:sp>
      <xdr:nvSpPr>
        <xdr:cNvPr id="3" name="Rectangle 5"/>
        <xdr:cNvSpPr>
          <a:spLocks/>
        </xdr:cNvSpPr>
      </xdr:nvSpPr>
      <xdr:spPr>
        <a:xfrm>
          <a:off x="657225" y="5962650"/>
          <a:ext cx="49530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【国ガイドライン（居住、滞在及び宿泊並びに食事の提供に係る利用料等に関する指針）】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居住費について、ユニット型の場合、室料＋光熱水費相当とし、次の事項も勘案する。
　　①施設における建設費用（修繕・維持費用等を含み、また公的助成の有無についても勘案）
　　②近隣の類似施設の家賃　　③光熱水費の平均的な水準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R48"/>
  <sheetViews>
    <sheetView showGridLines="0" tabSelected="1" view="pageBreakPreview" zoomScale="125" zoomScaleNormal="120" zoomScaleSheetLayoutView="125" workbookViewId="0" topLeftCell="A1">
      <selection activeCell="A2" sqref="A2"/>
    </sheetView>
  </sheetViews>
  <sheetFormatPr defaultColWidth="9.140625" defaultRowHeight="17.2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8.7109375" style="1" customWidth="1"/>
    <col min="11" max="15" width="8.7109375" style="32" customWidth="1"/>
    <col min="16" max="16384" width="9.140625" style="1" customWidth="1"/>
  </cols>
  <sheetData>
    <row r="1" spans="1:18" ht="15" customHeight="1">
      <c r="A1" s="60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31"/>
      <c r="L1" s="31"/>
      <c r="M1" s="61" t="s">
        <v>28</v>
      </c>
      <c r="N1" s="147"/>
      <c r="O1" s="147"/>
      <c r="P1" s="63"/>
      <c r="Q1" s="63"/>
      <c r="R1" s="63"/>
    </row>
    <row r="2" spans="1:15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33"/>
      <c r="L2" s="33"/>
      <c r="M2" s="109"/>
      <c r="O2" s="33"/>
    </row>
    <row r="3" spans="1:15" ht="15" customHeight="1" thickBot="1">
      <c r="A3" s="104" t="s">
        <v>33</v>
      </c>
      <c r="B3" s="105"/>
      <c r="C3" s="105"/>
      <c r="D3" s="105"/>
      <c r="E3" s="105"/>
      <c r="F3" s="105"/>
      <c r="G3" s="105"/>
      <c r="H3" s="105"/>
      <c r="I3" s="105"/>
      <c r="J3" s="105"/>
      <c r="K3" s="111" t="s">
        <v>29</v>
      </c>
      <c r="L3" s="62"/>
      <c r="M3" s="111"/>
      <c r="N3" s="114"/>
      <c r="O3" s="110" t="s">
        <v>26</v>
      </c>
    </row>
    <row r="4" spans="1:15" ht="15" customHeight="1" thickBot="1">
      <c r="A4" s="153"/>
      <c r="B4" s="154"/>
      <c r="C4" s="154"/>
      <c r="D4" s="154"/>
      <c r="E4" s="154"/>
      <c r="F4" s="154"/>
      <c r="G4" s="150" t="s">
        <v>22</v>
      </c>
      <c r="H4" s="151"/>
      <c r="I4" s="152"/>
      <c r="J4" s="98" t="s">
        <v>65</v>
      </c>
      <c r="K4" s="98" t="s">
        <v>67</v>
      </c>
      <c r="L4" s="98" t="s">
        <v>68</v>
      </c>
      <c r="M4" s="98" t="s">
        <v>84</v>
      </c>
      <c r="N4" s="143" t="s">
        <v>97</v>
      </c>
      <c r="O4" s="119" t="s">
        <v>98</v>
      </c>
    </row>
    <row r="5" spans="1:15" ht="15" customHeight="1">
      <c r="A5" s="184" t="s">
        <v>25</v>
      </c>
      <c r="B5" s="144"/>
      <c r="C5" s="138">
        <f>SUM(E7:E11)</f>
        <v>0</v>
      </c>
      <c r="D5" s="24" t="s">
        <v>0</v>
      </c>
      <c r="E5" s="24"/>
      <c r="F5" s="24"/>
      <c r="G5" s="144" t="s">
        <v>3</v>
      </c>
      <c r="H5" s="144"/>
      <c r="I5" s="145"/>
      <c r="J5" s="87"/>
      <c r="K5" s="52" t="e">
        <f>'様式12-2 収入積算（1年目・月別）'!V5</f>
        <v>#DIV/0!</v>
      </c>
      <c r="L5" s="23"/>
      <c r="M5" s="23"/>
      <c r="N5" s="46"/>
      <c r="O5" s="76"/>
    </row>
    <row r="6" spans="1:15" ht="15" customHeight="1">
      <c r="A6" s="72"/>
      <c r="B6" s="13" t="s">
        <v>1</v>
      </c>
      <c r="C6" s="13"/>
      <c r="D6" s="13"/>
      <c r="E6" s="13"/>
      <c r="F6" s="13"/>
      <c r="G6" s="13"/>
      <c r="H6" s="28" t="s">
        <v>19</v>
      </c>
      <c r="I6" s="29" t="s">
        <v>2</v>
      </c>
      <c r="J6" s="86"/>
      <c r="K6" s="34"/>
      <c r="L6" s="34"/>
      <c r="M6" s="34"/>
      <c r="N6" s="47"/>
      <c r="O6" s="77"/>
    </row>
    <row r="7" spans="1:15" ht="15" customHeight="1">
      <c r="A7" s="72"/>
      <c r="B7" s="14"/>
      <c r="C7" s="2" t="s">
        <v>4</v>
      </c>
      <c r="D7" s="5" t="s">
        <v>5</v>
      </c>
      <c r="E7" s="6"/>
      <c r="F7" s="4" t="s">
        <v>6</v>
      </c>
      <c r="G7" s="2"/>
      <c r="H7" s="57">
        <v>659</v>
      </c>
      <c r="I7" s="25" t="s">
        <v>7</v>
      </c>
      <c r="J7" s="88">
        <f>ROUNDDOWN($E7*$H7*365*$L$3*J$5/1000,)</f>
        <v>0</v>
      </c>
      <c r="K7" s="41">
        <f>'様式12-2 収入積算（1年目・月別）'!V7</f>
        <v>0</v>
      </c>
      <c r="L7" s="41">
        <f aca="true" t="shared" si="0" ref="L7:O11">ROUNDDOWN($E7*$H7*365*$L$3*L$5/1000,)</f>
        <v>0</v>
      </c>
      <c r="M7" s="41">
        <f t="shared" si="0"/>
        <v>0</v>
      </c>
      <c r="N7" s="41">
        <f t="shared" si="0"/>
        <v>0</v>
      </c>
      <c r="O7" s="78">
        <f t="shared" si="0"/>
        <v>0</v>
      </c>
    </row>
    <row r="8" spans="1:15" ht="15" customHeight="1">
      <c r="A8" s="72"/>
      <c r="B8" s="14"/>
      <c r="C8" s="2" t="s">
        <v>8</v>
      </c>
      <c r="D8" s="5" t="s">
        <v>5</v>
      </c>
      <c r="E8" s="6"/>
      <c r="F8" s="4" t="s">
        <v>6</v>
      </c>
      <c r="G8" s="2"/>
      <c r="H8" s="57">
        <v>729</v>
      </c>
      <c r="I8" s="25" t="s">
        <v>7</v>
      </c>
      <c r="J8" s="88">
        <f>ROUNDDOWN($E8*$H8*365*$L$3*J$5/1000,)</f>
        <v>0</v>
      </c>
      <c r="K8" s="41">
        <f>'様式12-2 収入積算（1年目・月別）'!V8</f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78">
        <f t="shared" si="0"/>
        <v>0</v>
      </c>
    </row>
    <row r="9" spans="1:15" ht="15" customHeight="1">
      <c r="A9" s="72"/>
      <c r="B9" s="14"/>
      <c r="C9" s="2" t="s">
        <v>9</v>
      </c>
      <c r="D9" s="5" t="s">
        <v>5</v>
      </c>
      <c r="E9" s="6"/>
      <c r="F9" s="4" t="s">
        <v>6</v>
      </c>
      <c r="G9" s="2"/>
      <c r="H9" s="57">
        <v>802</v>
      </c>
      <c r="I9" s="25" t="s">
        <v>7</v>
      </c>
      <c r="J9" s="88">
        <f>ROUNDDOWN($E9*$H9*365*$L$3*J$5/1000,)</f>
        <v>0</v>
      </c>
      <c r="K9" s="41">
        <f>'様式12-2 収入積算（1年目・月別）'!V9</f>
        <v>0</v>
      </c>
      <c r="L9" s="41">
        <f t="shared" si="0"/>
        <v>0</v>
      </c>
      <c r="M9" s="41">
        <f t="shared" si="0"/>
        <v>0</v>
      </c>
      <c r="N9" s="41">
        <f t="shared" si="0"/>
        <v>0</v>
      </c>
      <c r="O9" s="78">
        <f t="shared" si="0"/>
        <v>0</v>
      </c>
    </row>
    <row r="10" spans="1:15" ht="15" customHeight="1">
      <c r="A10" s="72"/>
      <c r="B10" s="14"/>
      <c r="C10" s="2" t="s">
        <v>10</v>
      </c>
      <c r="D10" s="5" t="s">
        <v>5</v>
      </c>
      <c r="E10" s="6"/>
      <c r="F10" s="4" t="s">
        <v>6</v>
      </c>
      <c r="G10" s="2"/>
      <c r="H10" s="57">
        <v>872</v>
      </c>
      <c r="I10" s="25" t="s">
        <v>7</v>
      </c>
      <c r="J10" s="88">
        <f>ROUNDDOWN($E10*$H10*365*$L$3*J$5/1000,)</f>
        <v>0</v>
      </c>
      <c r="K10" s="41">
        <f>'様式12-2 収入積算（1年目・月別）'!V10</f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78">
        <f t="shared" si="0"/>
        <v>0</v>
      </c>
    </row>
    <row r="11" spans="1:15" ht="15" customHeight="1">
      <c r="A11" s="72"/>
      <c r="B11" s="15"/>
      <c r="C11" s="2" t="s">
        <v>11</v>
      </c>
      <c r="D11" s="5" t="s">
        <v>5</v>
      </c>
      <c r="E11" s="6"/>
      <c r="F11" s="4" t="s">
        <v>6</v>
      </c>
      <c r="G11" s="2"/>
      <c r="H11" s="57">
        <v>941</v>
      </c>
      <c r="I11" s="25" t="s">
        <v>7</v>
      </c>
      <c r="J11" s="88">
        <f>ROUNDDOWN($E11*$H11*365*$L$3*J$5/1000,)</f>
        <v>0</v>
      </c>
      <c r="K11" s="41">
        <f>'様式12-2 収入積算（1年目・月別）'!V11</f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78">
        <f t="shared" si="0"/>
        <v>0</v>
      </c>
    </row>
    <row r="12" spans="1:15" ht="15" customHeight="1">
      <c r="A12" s="72"/>
      <c r="B12" s="174" t="s">
        <v>35</v>
      </c>
      <c r="C12" s="148"/>
      <c r="D12" s="148"/>
      <c r="E12" s="148"/>
      <c r="F12" s="149"/>
      <c r="G12" s="2"/>
      <c r="H12" s="57"/>
      <c r="I12" s="25" t="s">
        <v>7</v>
      </c>
      <c r="J12" s="88">
        <f aca="true" t="shared" si="1" ref="J12:J17">ROUNDDOWN($H12*$C$5*J$5*365*$L$3/1000,)</f>
        <v>0</v>
      </c>
      <c r="K12" s="41">
        <f>'様式12-2 収入積算（1年目・月別）'!V12</f>
        <v>0</v>
      </c>
      <c r="L12" s="41">
        <f aca="true" t="shared" si="2" ref="L12:O16">ROUNDDOWN($H12*$C$5*L$5*365*$L$3/1000,)</f>
        <v>0</v>
      </c>
      <c r="M12" s="41">
        <f t="shared" si="2"/>
        <v>0</v>
      </c>
      <c r="N12" s="41">
        <f t="shared" si="2"/>
        <v>0</v>
      </c>
      <c r="O12" s="78">
        <f t="shared" si="2"/>
        <v>0</v>
      </c>
    </row>
    <row r="13" spans="1:15" ht="15" customHeight="1">
      <c r="A13" s="72"/>
      <c r="B13" s="175"/>
      <c r="C13" s="148"/>
      <c r="D13" s="148"/>
      <c r="E13" s="148"/>
      <c r="F13" s="149"/>
      <c r="G13" s="2"/>
      <c r="H13" s="57"/>
      <c r="I13" s="25" t="s">
        <v>7</v>
      </c>
      <c r="J13" s="88">
        <f t="shared" si="1"/>
        <v>0</v>
      </c>
      <c r="K13" s="41">
        <f>'様式12-2 収入積算（1年目・月別）'!V13</f>
        <v>0</v>
      </c>
      <c r="L13" s="41">
        <f t="shared" si="2"/>
        <v>0</v>
      </c>
      <c r="M13" s="41">
        <f t="shared" si="2"/>
        <v>0</v>
      </c>
      <c r="N13" s="41">
        <f t="shared" si="2"/>
        <v>0</v>
      </c>
      <c r="O13" s="78">
        <f t="shared" si="2"/>
        <v>0</v>
      </c>
    </row>
    <row r="14" spans="1:15" ht="15" customHeight="1">
      <c r="A14" s="72"/>
      <c r="B14" s="175"/>
      <c r="C14" s="148"/>
      <c r="D14" s="148"/>
      <c r="E14" s="148"/>
      <c r="F14" s="149"/>
      <c r="G14" s="2"/>
      <c r="H14" s="57"/>
      <c r="I14" s="25" t="s">
        <v>7</v>
      </c>
      <c r="J14" s="88">
        <f t="shared" si="1"/>
        <v>0</v>
      </c>
      <c r="K14" s="41">
        <f>'様式12-2 収入積算（1年目・月別）'!V14</f>
        <v>0</v>
      </c>
      <c r="L14" s="41">
        <f t="shared" si="2"/>
        <v>0</v>
      </c>
      <c r="M14" s="41">
        <f t="shared" si="2"/>
        <v>0</v>
      </c>
      <c r="N14" s="41">
        <f t="shared" si="2"/>
        <v>0</v>
      </c>
      <c r="O14" s="78">
        <f t="shared" si="2"/>
        <v>0</v>
      </c>
    </row>
    <row r="15" spans="1:15" ht="15" customHeight="1">
      <c r="A15" s="72"/>
      <c r="B15" s="175"/>
      <c r="C15" s="148"/>
      <c r="D15" s="148"/>
      <c r="E15" s="148"/>
      <c r="F15" s="149"/>
      <c r="G15" s="2"/>
      <c r="H15" s="57"/>
      <c r="I15" s="25" t="s">
        <v>7</v>
      </c>
      <c r="J15" s="88">
        <f t="shared" si="1"/>
        <v>0</v>
      </c>
      <c r="K15" s="41">
        <f>'様式12-2 収入積算（1年目・月別）'!V15</f>
        <v>0</v>
      </c>
      <c r="L15" s="41">
        <f t="shared" si="2"/>
        <v>0</v>
      </c>
      <c r="M15" s="41">
        <f t="shared" si="2"/>
        <v>0</v>
      </c>
      <c r="N15" s="41">
        <f t="shared" si="2"/>
        <v>0</v>
      </c>
      <c r="O15" s="78">
        <f t="shared" si="2"/>
        <v>0</v>
      </c>
    </row>
    <row r="16" spans="1:15" ht="15" customHeight="1">
      <c r="A16" s="72"/>
      <c r="B16" s="175"/>
      <c r="C16" s="148"/>
      <c r="D16" s="148"/>
      <c r="E16" s="148"/>
      <c r="F16" s="149"/>
      <c r="G16" s="2"/>
      <c r="H16" s="57"/>
      <c r="I16" s="25" t="s">
        <v>7</v>
      </c>
      <c r="J16" s="88">
        <f t="shared" si="1"/>
        <v>0</v>
      </c>
      <c r="K16" s="41">
        <f>'様式12-2 収入積算（1年目・月別）'!V16</f>
        <v>0</v>
      </c>
      <c r="L16" s="41">
        <f t="shared" si="2"/>
        <v>0</v>
      </c>
      <c r="M16" s="41">
        <f t="shared" si="2"/>
        <v>0</v>
      </c>
      <c r="N16" s="41">
        <f t="shared" si="2"/>
        <v>0</v>
      </c>
      <c r="O16" s="78">
        <f t="shared" si="2"/>
        <v>0</v>
      </c>
    </row>
    <row r="17" spans="1:15" ht="15" customHeight="1">
      <c r="A17" s="72"/>
      <c r="B17" s="176"/>
      <c r="C17" s="148" t="s">
        <v>96</v>
      </c>
      <c r="D17" s="148"/>
      <c r="E17" s="148"/>
      <c r="F17" s="149"/>
      <c r="G17" s="21"/>
      <c r="H17" s="142">
        <v>0.025</v>
      </c>
      <c r="I17" s="26"/>
      <c r="J17" s="89">
        <f t="shared" si="1"/>
        <v>0</v>
      </c>
      <c r="K17" s="45">
        <f>'様式12-2 収入積算（1年目・月別）'!V17</f>
        <v>0</v>
      </c>
      <c r="L17" s="45">
        <f>ROUNDDOWN(SUM(L7:L16)*$H17,0)</f>
        <v>0</v>
      </c>
      <c r="M17" s="45">
        <f>ROUNDDOWN(SUM(M7:M16)*$H17,0)</f>
        <v>0</v>
      </c>
      <c r="N17" s="45">
        <f>ROUNDDOWN(SUM(N7:N16)*$H17,0)</f>
        <v>0</v>
      </c>
      <c r="O17" s="79">
        <f>ROUNDDOWN(SUM(O7:O16)*$H17,0)</f>
        <v>0</v>
      </c>
    </row>
    <row r="18" spans="1:15" ht="15" customHeight="1">
      <c r="A18" s="171" t="s">
        <v>21</v>
      </c>
      <c r="B18" s="172"/>
      <c r="C18" s="172"/>
      <c r="D18" s="172"/>
      <c r="E18" s="172"/>
      <c r="F18" s="172"/>
      <c r="G18" s="172"/>
      <c r="H18" s="172"/>
      <c r="I18" s="173"/>
      <c r="J18" s="36">
        <f aca="true" t="shared" si="3" ref="J18:O18">SUM(J7:J17)</f>
        <v>0</v>
      </c>
      <c r="K18" s="90">
        <f t="shared" si="3"/>
        <v>0</v>
      </c>
      <c r="L18" s="37">
        <f t="shared" si="3"/>
        <v>0</v>
      </c>
      <c r="M18" s="37">
        <f t="shared" si="3"/>
        <v>0</v>
      </c>
      <c r="N18" s="48">
        <f t="shared" si="3"/>
        <v>0</v>
      </c>
      <c r="O18" s="80">
        <f t="shared" si="3"/>
        <v>0</v>
      </c>
    </row>
    <row r="19" spans="1:15" ht="15" customHeight="1">
      <c r="A19" s="71"/>
      <c r="B19" s="178" t="s">
        <v>18</v>
      </c>
      <c r="C19" s="179"/>
      <c r="D19" s="179"/>
      <c r="E19" s="179"/>
      <c r="F19" s="180"/>
      <c r="G19" s="19"/>
      <c r="H19" s="20"/>
      <c r="I19" s="27" t="s">
        <v>13</v>
      </c>
      <c r="J19" s="38">
        <f>ROUNDDOWN($H19*$C$5*J$5*365/1000,)</f>
        <v>0</v>
      </c>
      <c r="K19" s="91">
        <f>'様式12-2 収入積算（1年目・月別）'!V19</f>
        <v>0</v>
      </c>
      <c r="L19" s="39">
        <f aca="true" t="shared" si="4" ref="L19:O22">ROUNDDOWN($H19*$C$5*L$5*365/1000,)</f>
        <v>0</v>
      </c>
      <c r="M19" s="39">
        <f t="shared" si="4"/>
        <v>0</v>
      </c>
      <c r="N19" s="39">
        <f t="shared" si="4"/>
        <v>0</v>
      </c>
      <c r="O19" s="81">
        <f t="shared" si="4"/>
        <v>0</v>
      </c>
    </row>
    <row r="20" spans="1:15" ht="15" customHeight="1">
      <c r="A20" s="72"/>
      <c r="B20" s="166" t="s">
        <v>14</v>
      </c>
      <c r="C20" s="148"/>
      <c r="D20" s="148"/>
      <c r="E20" s="148"/>
      <c r="F20" s="149"/>
      <c r="G20" s="2"/>
      <c r="H20" s="6"/>
      <c r="I20" s="25" t="s">
        <v>13</v>
      </c>
      <c r="J20" s="40">
        <f>ROUNDDOWN($H20*$C$5*J$5*365/1000,)</f>
        <v>0</v>
      </c>
      <c r="K20" s="92">
        <f>'様式12-2 収入積算（1年目・月別）'!V20</f>
        <v>0</v>
      </c>
      <c r="L20" s="41">
        <f t="shared" si="4"/>
        <v>0</v>
      </c>
      <c r="M20" s="41">
        <f t="shared" si="4"/>
        <v>0</v>
      </c>
      <c r="N20" s="41">
        <f t="shared" si="4"/>
        <v>0</v>
      </c>
      <c r="O20" s="78">
        <f t="shared" si="4"/>
        <v>0</v>
      </c>
    </row>
    <row r="21" spans="1:15" ht="15" customHeight="1">
      <c r="A21" s="72"/>
      <c r="B21" s="166" t="s">
        <v>15</v>
      </c>
      <c r="C21" s="148"/>
      <c r="D21" s="148"/>
      <c r="E21" s="148"/>
      <c r="F21" s="149"/>
      <c r="G21" s="2"/>
      <c r="H21" s="6"/>
      <c r="I21" s="25" t="s">
        <v>13</v>
      </c>
      <c r="J21" s="40">
        <f>ROUNDDOWN($H21*$C$5*J$5*365/1000,)</f>
        <v>0</v>
      </c>
      <c r="K21" s="92">
        <f>'様式12-2 収入積算（1年目・月別）'!V21</f>
        <v>0</v>
      </c>
      <c r="L21" s="41">
        <f t="shared" si="4"/>
        <v>0</v>
      </c>
      <c r="M21" s="41">
        <f t="shared" si="4"/>
        <v>0</v>
      </c>
      <c r="N21" s="41">
        <f t="shared" si="4"/>
        <v>0</v>
      </c>
      <c r="O21" s="78">
        <f t="shared" si="4"/>
        <v>0</v>
      </c>
    </row>
    <row r="22" spans="1:15" ht="15" customHeight="1">
      <c r="A22" s="72"/>
      <c r="B22" s="167"/>
      <c r="C22" s="161"/>
      <c r="D22" s="161"/>
      <c r="E22" s="161"/>
      <c r="F22" s="162"/>
      <c r="G22" s="21"/>
      <c r="H22" s="22"/>
      <c r="I22" s="26" t="s">
        <v>13</v>
      </c>
      <c r="J22" s="44">
        <f>ROUNDDOWN($H22*$C$5*J$5*365/1000,)</f>
        <v>0</v>
      </c>
      <c r="K22" s="93">
        <f>'様式12-2 収入積算（1年目・月別）'!V22</f>
        <v>0</v>
      </c>
      <c r="L22" s="45">
        <f t="shared" si="4"/>
        <v>0</v>
      </c>
      <c r="M22" s="45">
        <f t="shared" si="4"/>
        <v>0</v>
      </c>
      <c r="N22" s="45">
        <f t="shared" si="4"/>
        <v>0</v>
      </c>
      <c r="O22" s="79">
        <f t="shared" si="4"/>
        <v>0</v>
      </c>
    </row>
    <row r="23" spans="1:15" ht="15" customHeight="1">
      <c r="A23" s="171" t="s">
        <v>20</v>
      </c>
      <c r="B23" s="172"/>
      <c r="C23" s="172"/>
      <c r="D23" s="172"/>
      <c r="E23" s="172"/>
      <c r="F23" s="172"/>
      <c r="G23" s="172"/>
      <c r="H23" s="172"/>
      <c r="I23" s="173"/>
      <c r="J23" s="36">
        <f aca="true" t="shared" si="5" ref="J23:O23">SUM(J19:J22)</f>
        <v>0</v>
      </c>
      <c r="K23" s="90">
        <f t="shared" si="5"/>
        <v>0</v>
      </c>
      <c r="L23" s="37">
        <f t="shared" si="5"/>
        <v>0</v>
      </c>
      <c r="M23" s="37">
        <f t="shared" si="5"/>
        <v>0</v>
      </c>
      <c r="N23" s="48">
        <f t="shared" si="5"/>
        <v>0</v>
      </c>
      <c r="O23" s="80">
        <f t="shared" si="5"/>
        <v>0</v>
      </c>
    </row>
    <row r="24" spans="1:15" ht="15" customHeight="1" thickBot="1">
      <c r="A24" s="168" t="s">
        <v>24</v>
      </c>
      <c r="B24" s="169"/>
      <c r="C24" s="169"/>
      <c r="D24" s="169"/>
      <c r="E24" s="169"/>
      <c r="F24" s="169"/>
      <c r="G24" s="169"/>
      <c r="H24" s="169"/>
      <c r="I24" s="170"/>
      <c r="J24" s="68">
        <f aca="true" t="shared" si="6" ref="J24:O24">SUM(J23,J18)</f>
        <v>0</v>
      </c>
      <c r="K24" s="97">
        <f t="shared" si="6"/>
        <v>0</v>
      </c>
      <c r="L24" s="69">
        <f t="shared" si="6"/>
        <v>0</v>
      </c>
      <c r="M24" s="69">
        <f t="shared" si="6"/>
        <v>0</v>
      </c>
      <c r="N24" s="73">
        <f t="shared" si="6"/>
        <v>0</v>
      </c>
      <c r="O24" s="84">
        <f t="shared" si="6"/>
        <v>0</v>
      </c>
    </row>
    <row r="25" spans="1:15" ht="1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2"/>
      <c r="K25" s="102"/>
      <c r="L25" s="102"/>
      <c r="M25" s="102"/>
      <c r="N25" s="102"/>
      <c r="O25" s="102"/>
    </row>
    <row r="26" spans="1:15" ht="15" customHeight="1" thickBot="1">
      <c r="A26" s="104" t="s">
        <v>34</v>
      </c>
      <c r="B26" s="103"/>
      <c r="C26" s="103"/>
      <c r="D26" s="103"/>
      <c r="E26" s="103"/>
      <c r="F26" s="103"/>
      <c r="G26" s="103"/>
      <c r="H26" s="103"/>
      <c r="I26" s="103"/>
      <c r="J26" s="100"/>
      <c r="K26" s="99" t="s">
        <v>29</v>
      </c>
      <c r="L26" s="62">
        <f>L3</f>
        <v>0</v>
      </c>
      <c r="M26" s="115"/>
      <c r="N26" s="114"/>
      <c r="O26" s="110" t="s">
        <v>26</v>
      </c>
    </row>
    <row r="27" spans="1:15" ht="15" customHeight="1" thickBot="1">
      <c r="A27" s="153"/>
      <c r="B27" s="154"/>
      <c r="C27" s="154"/>
      <c r="D27" s="154"/>
      <c r="E27" s="154"/>
      <c r="F27" s="154"/>
      <c r="G27" s="150" t="s">
        <v>22</v>
      </c>
      <c r="H27" s="151"/>
      <c r="I27" s="152"/>
      <c r="J27" s="118" t="str">
        <f>J4</f>
        <v>平成28年度</v>
      </c>
      <c r="K27" s="98" t="str">
        <f>K4</f>
        <v>平成29年度</v>
      </c>
      <c r="L27" s="98" t="str">
        <f>L4</f>
        <v>平成30年度</v>
      </c>
      <c r="M27" s="98" t="str">
        <f>M4</f>
        <v>平成31年度</v>
      </c>
      <c r="N27" s="98" t="str">
        <f>N4</f>
        <v>平成32年度</v>
      </c>
      <c r="O27" s="119" t="str">
        <f>O4</f>
        <v>平成33年度</v>
      </c>
    </row>
    <row r="28" spans="1:15" ht="15" customHeight="1">
      <c r="A28" s="185" t="s">
        <v>25</v>
      </c>
      <c r="B28" s="186"/>
      <c r="C28" s="139">
        <f>SUM(E30:E34)</f>
        <v>0</v>
      </c>
      <c r="D28" s="30" t="s">
        <v>0</v>
      </c>
      <c r="E28" s="30"/>
      <c r="F28" s="30"/>
      <c r="G28" s="144" t="s">
        <v>3</v>
      </c>
      <c r="H28" s="144"/>
      <c r="I28" s="145"/>
      <c r="J28" s="94"/>
      <c r="K28" s="95">
        <f>'様式12-2 収入積算（1年目・月別）'!V28</f>
        <v>0.6874999999999999</v>
      </c>
      <c r="L28" s="74">
        <v>0.9</v>
      </c>
      <c r="M28" s="74">
        <v>0.9</v>
      </c>
      <c r="N28" s="75">
        <v>0.9</v>
      </c>
      <c r="O28" s="82">
        <v>0.9</v>
      </c>
    </row>
    <row r="29" spans="1:15" ht="15" customHeight="1">
      <c r="A29" s="71"/>
      <c r="B29" s="11" t="s">
        <v>16</v>
      </c>
      <c r="C29" s="12"/>
      <c r="D29" s="12"/>
      <c r="E29" s="12"/>
      <c r="F29" s="12"/>
      <c r="G29" s="12"/>
      <c r="H29" s="18" t="s">
        <v>19</v>
      </c>
      <c r="I29" s="106" t="s">
        <v>2</v>
      </c>
      <c r="J29" s="53"/>
      <c r="K29" s="50"/>
      <c r="L29" s="42"/>
      <c r="M29" s="42"/>
      <c r="N29" s="42"/>
      <c r="O29" s="83"/>
    </row>
    <row r="30" spans="1:15" ht="15" customHeight="1">
      <c r="A30" s="72"/>
      <c r="B30" s="10"/>
      <c r="C30" s="2" t="s">
        <v>4</v>
      </c>
      <c r="D30" s="5" t="s">
        <v>5</v>
      </c>
      <c r="E30" s="6"/>
      <c r="F30" s="4" t="s">
        <v>6</v>
      </c>
      <c r="G30" s="2"/>
      <c r="H30" s="57">
        <v>711</v>
      </c>
      <c r="I30" s="25" t="s">
        <v>7</v>
      </c>
      <c r="J30" s="40">
        <f>ROUNDDOWN($E30*$H30*J$28*365*$L$26/1000,)</f>
        <v>0</v>
      </c>
      <c r="K30" s="41">
        <f>'様式12-2 収入積算（1年目・月別）'!V30</f>
        <v>0</v>
      </c>
      <c r="L30" s="41">
        <f aca="true" t="shared" si="7" ref="L30:O34">ROUNDDOWN($E30*$H30*L$28*365*$L$26/1000,)</f>
        <v>0</v>
      </c>
      <c r="M30" s="41">
        <f t="shared" si="7"/>
        <v>0</v>
      </c>
      <c r="N30" s="41">
        <f t="shared" si="7"/>
        <v>0</v>
      </c>
      <c r="O30" s="78">
        <f t="shared" si="7"/>
        <v>0</v>
      </c>
    </row>
    <row r="31" spans="1:15" ht="15" customHeight="1">
      <c r="A31" s="72"/>
      <c r="B31" s="8"/>
      <c r="C31" s="2" t="s">
        <v>8</v>
      </c>
      <c r="D31" s="5" t="s">
        <v>5</v>
      </c>
      <c r="E31" s="6"/>
      <c r="F31" s="4" t="s">
        <v>6</v>
      </c>
      <c r="G31" s="2"/>
      <c r="H31" s="57">
        <v>781</v>
      </c>
      <c r="I31" s="25" t="s">
        <v>7</v>
      </c>
      <c r="J31" s="40">
        <f>ROUNDDOWN($E31*$H31*J$28*365*$L$26/1000,)</f>
        <v>0</v>
      </c>
      <c r="K31" s="41">
        <f>'様式12-2 収入積算（1年目・月別）'!V31</f>
        <v>0</v>
      </c>
      <c r="L31" s="41">
        <f t="shared" si="7"/>
        <v>0</v>
      </c>
      <c r="M31" s="41">
        <f t="shared" si="7"/>
        <v>0</v>
      </c>
      <c r="N31" s="41">
        <f t="shared" si="7"/>
        <v>0</v>
      </c>
      <c r="O31" s="78">
        <f t="shared" si="7"/>
        <v>0</v>
      </c>
    </row>
    <row r="32" spans="1:15" ht="15" customHeight="1">
      <c r="A32" s="72"/>
      <c r="B32" s="8"/>
      <c r="C32" s="2" t="s">
        <v>9</v>
      </c>
      <c r="D32" s="5" t="s">
        <v>5</v>
      </c>
      <c r="E32" s="6"/>
      <c r="F32" s="4" t="s">
        <v>6</v>
      </c>
      <c r="G32" s="2"/>
      <c r="H32" s="57">
        <v>854</v>
      </c>
      <c r="I32" s="25" t="s">
        <v>7</v>
      </c>
      <c r="J32" s="40">
        <f>ROUNDDOWN($E32*$H32*J$28*365*$L$26/1000,)</f>
        <v>0</v>
      </c>
      <c r="K32" s="41">
        <f>'様式12-2 収入積算（1年目・月別）'!V32</f>
        <v>0</v>
      </c>
      <c r="L32" s="41">
        <f t="shared" si="7"/>
        <v>0</v>
      </c>
      <c r="M32" s="41">
        <f t="shared" si="7"/>
        <v>0</v>
      </c>
      <c r="N32" s="41">
        <f t="shared" si="7"/>
        <v>0</v>
      </c>
      <c r="O32" s="78">
        <f t="shared" si="7"/>
        <v>0</v>
      </c>
    </row>
    <row r="33" spans="1:15" ht="15" customHeight="1">
      <c r="A33" s="72"/>
      <c r="B33" s="8"/>
      <c r="C33" s="2" t="s">
        <v>10</v>
      </c>
      <c r="D33" s="5" t="s">
        <v>5</v>
      </c>
      <c r="E33" s="6"/>
      <c r="F33" s="4" t="s">
        <v>6</v>
      </c>
      <c r="G33" s="2"/>
      <c r="H33" s="57">
        <v>924</v>
      </c>
      <c r="I33" s="25" t="s">
        <v>7</v>
      </c>
      <c r="J33" s="40">
        <f>ROUNDDOWN($E33*$H33*J$28*365*$L$26/1000,)</f>
        <v>0</v>
      </c>
      <c r="K33" s="41">
        <f>'様式12-2 収入積算（1年目・月別）'!V33</f>
        <v>0</v>
      </c>
      <c r="L33" s="41">
        <f t="shared" si="7"/>
        <v>0</v>
      </c>
      <c r="M33" s="41">
        <f t="shared" si="7"/>
        <v>0</v>
      </c>
      <c r="N33" s="41">
        <f t="shared" si="7"/>
        <v>0</v>
      </c>
      <c r="O33" s="78">
        <f t="shared" si="7"/>
        <v>0</v>
      </c>
    </row>
    <row r="34" spans="1:15" ht="15" customHeight="1">
      <c r="A34" s="72"/>
      <c r="B34" s="9"/>
      <c r="C34" s="2" t="s">
        <v>11</v>
      </c>
      <c r="D34" s="5" t="s">
        <v>5</v>
      </c>
      <c r="E34" s="6"/>
      <c r="F34" s="4" t="s">
        <v>6</v>
      </c>
      <c r="G34" s="2"/>
      <c r="H34" s="57">
        <v>993</v>
      </c>
      <c r="I34" s="25" t="s">
        <v>7</v>
      </c>
      <c r="J34" s="40">
        <f>ROUNDDOWN($E34*$H34*J$28*365*$L$26/1000,)</f>
        <v>0</v>
      </c>
      <c r="K34" s="41">
        <f>'様式12-2 収入積算（1年目・月別）'!V34</f>
        <v>0</v>
      </c>
      <c r="L34" s="41">
        <f t="shared" si="7"/>
        <v>0</v>
      </c>
      <c r="M34" s="41">
        <f t="shared" si="7"/>
        <v>0</v>
      </c>
      <c r="N34" s="41">
        <f t="shared" si="7"/>
        <v>0</v>
      </c>
      <c r="O34" s="78">
        <f t="shared" si="7"/>
        <v>0</v>
      </c>
    </row>
    <row r="35" spans="1:15" ht="15" customHeight="1">
      <c r="A35" s="72"/>
      <c r="B35" s="163" t="s">
        <v>35</v>
      </c>
      <c r="C35" s="177"/>
      <c r="D35" s="148"/>
      <c r="E35" s="148"/>
      <c r="F35" s="149"/>
      <c r="G35" s="2"/>
      <c r="H35" s="57"/>
      <c r="I35" s="25" t="s">
        <v>7</v>
      </c>
      <c r="J35" s="40">
        <f>ROUNDDOWN($H35*$C$28*J$28*365*$L$26/1000,)</f>
        <v>0</v>
      </c>
      <c r="K35" s="41">
        <f>'様式12-2 収入積算（1年目・月別）'!V35</f>
        <v>0</v>
      </c>
      <c r="L35" s="41">
        <f aca="true" t="shared" si="8" ref="L35:O36">ROUNDDOWN($H35*$C$28*L$28*365*$L$26/1000,)</f>
        <v>0</v>
      </c>
      <c r="M35" s="41">
        <f t="shared" si="8"/>
        <v>0</v>
      </c>
      <c r="N35" s="41">
        <f t="shared" si="8"/>
        <v>0</v>
      </c>
      <c r="O35" s="78">
        <f t="shared" si="8"/>
        <v>0</v>
      </c>
    </row>
    <row r="36" spans="1:15" ht="15" customHeight="1">
      <c r="A36" s="72"/>
      <c r="B36" s="164"/>
      <c r="C36" s="177"/>
      <c r="D36" s="148"/>
      <c r="E36" s="148"/>
      <c r="F36" s="149"/>
      <c r="G36" s="21"/>
      <c r="H36" s="58"/>
      <c r="I36" s="25" t="s">
        <v>7</v>
      </c>
      <c r="J36" s="40">
        <f>ROUNDDOWN($H36*$C$28*J$28*365*$L$26/1000,)</f>
        <v>0</v>
      </c>
      <c r="K36" s="41">
        <f>'様式12-2 収入積算（1年目・月別）'!V36</f>
        <v>0</v>
      </c>
      <c r="L36" s="41">
        <f t="shared" si="8"/>
        <v>0</v>
      </c>
      <c r="M36" s="41">
        <f t="shared" si="8"/>
        <v>0</v>
      </c>
      <c r="N36" s="41">
        <f t="shared" si="8"/>
        <v>0</v>
      </c>
      <c r="O36" s="78">
        <f t="shared" si="8"/>
        <v>0</v>
      </c>
    </row>
    <row r="37" spans="1:15" ht="15" customHeight="1">
      <c r="A37" s="72"/>
      <c r="B37" s="165"/>
      <c r="C37" s="146" t="s">
        <v>96</v>
      </c>
      <c r="D37" s="161"/>
      <c r="E37" s="161"/>
      <c r="F37" s="162"/>
      <c r="G37" s="3"/>
      <c r="H37" s="142">
        <v>0.025</v>
      </c>
      <c r="I37" s="26"/>
      <c r="J37" s="44">
        <f>ROUNDDOWN($H37*$C$28*J$28*365*$L$26/1000,)</f>
        <v>0</v>
      </c>
      <c r="K37" s="45">
        <f>'様式12-2 収入積算（1年目・月別）'!V37</f>
        <v>0</v>
      </c>
      <c r="L37" s="45">
        <f>ROUNDDOWN(SUM(L30:L36)*$H37,0)</f>
        <v>0</v>
      </c>
      <c r="M37" s="45">
        <f>ROUNDDOWN(SUM(M30:M36)*$H37,0)</f>
        <v>0</v>
      </c>
      <c r="N37" s="45">
        <f>ROUNDDOWN(SUM(N30:N36)*$H37,0)</f>
        <v>0</v>
      </c>
      <c r="O37" s="79">
        <f>ROUNDDOWN(SUM(O30:O36)*$H37,0)</f>
        <v>0</v>
      </c>
    </row>
    <row r="38" spans="1:15" ht="15" customHeight="1">
      <c r="A38" s="171" t="s">
        <v>23</v>
      </c>
      <c r="B38" s="172"/>
      <c r="C38" s="172"/>
      <c r="D38" s="172"/>
      <c r="E38" s="172"/>
      <c r="F38" s="172"/>
      <c r="G38" s="172"/>
      <c r="H38" s="172"/>
      <c r="I38" s="173"/>
      <c r="J38" s="36">
        <f aca="true" t="shared" si="9" ref="J38:O38">SUM(J30:J37)</f>
        <v>0</v>
      </c>
      <c r="K38" s="37">
        <f t="shared" si="9"/>
        <v>0</v>
      </c>
      <c r="L38" s="37">
        <f t="shared" si="9"/>
        <v>0</v>
      </c>
      <c r="M38" s="37">
        <f t="shared" si="9"/>
        <v>0</v>
      </c>
      <c r="N38" s="48">
        <f t="shared" si="9"/>
        <v>0</v>
      </c>
      <c r="O38" s="80">
        <f t="shared" si="9"/>
        <v>0</v>
      </c>
    </row>
    <row r="39" spans="1:15" ht="15" customHeight="1">
      <c r="A39" s="71"/>
      <c r="B39" s="178" t="s">
        <v>17</v>
      </c>
      <c r="C39" s="179"/>
      <c r="D39" s="179"/>
      <c r="E39" s="179"/>
      <c r="F39" s="180"/>
      <c r="G39" s="16"/>
      <c r="H39" s="17">
        <f>H19</f>
        <v>0</v>
      </c>
      <c r="I39" s="108" t="s">
        <v>13</v>
      </c>
      <c r="J39" s="38">
        <f>ROUNDDOWN($H39*$C$28*J$28*365/1000,)</f>
        <v>0</v>
      </c>
      <c r="K39" s="39">
        <f>'様式12-2 収入積算（1年目・月別）'!V39</f>
        <v>0</v>
      </c>
      <c r="L39" s="39">
        <f aca="true" t="shared" si="10" ref="L39:O42">ROUNDDOWN($H39*$C$28*L$28*365/1000,)</f>
        <v>0</v>
      </c>
      <c r="M39" s="39">
        <f t="shared" si="10"/>
        <v>0</v>
      </c>
      <c r="N39" s="49">
        <f t="shared" si="10"/>
        <v>0</v>
      </c>
      <c r="O39" s="81">
        <f t="shared" si="10"/>
        <v>0</v>
      </c>
    </row>
    <row r="40" spans="1:15" ht="15" customHeight="1">
      <c r="A40" s="72"/>
      <c r="B40" s="166" t="s">
        <v>14</v>
      </c>
      <c r="C40" s="148"/>
      <c r="D40" s="148"/>
      <c r="E40" s="148"/>
      <c r="F40" s="149"/>
      <c r="G40" s="2"/>
      <c r="H40" s="6">
        <f>H20</f>
        <v>0</v>
      </c>
      <c r="I40" s="25" t="s">
        <v>13</v>
      </c>
      <c r="J40" s="40">
        <f>ROUNDDOWN($H40*$C$28*J$28*365/1000,)</f>
        <v>0</v>
      </c>
      <c r="K40" s="41">
        <f>'様式12-2 収入積算（1年目・月別）'!V40</f>
        <v>0</v>
      </c>
      <c r="L40" s="41">
        <f t="shared" si="10"/>
        <v>0</v>
      </c>
      <c r="M40" s="41">
        <f t="shared" si="10"/>
        <v>0</v>
      </c>
      <c r="N40" s="35">
        <f t="shared" si="10"/>
        <v>0</v>
      </c>
      <c r="O40" s="78">
        <f t="shared" si="10"/>
        <v>0</v>
      </c>
    </row>
    <row r="41" spans="1:15" ht="15" customHeight="1">
      <c r="A41" s="72"/>
      <c r="B41" s="166" t="s">
        <v>15</v>
      </c>
      <c r="C41" s="148"/>
      <c r="D41" s="148"/>
      <c r="E41" s="148"/>
      <c r="F41" s="149"/>
      <c r="G41" s="2"/>
      <c r="H41" s="6">
        <f>H21</f>
        <v>0</v>
      </c>
      <c r="I41" s="25" t="s">
        <v>13</v>
      </c>
      <c r="J41" s="40">
        <f>ROUNDDOWN($H41*$C$28*J$28*365/1000,)</f>
        <v>0</v>
      </c>
      <c r="K41" s="41">
        <f>'様式12-2 収入積算（1年目・月別）'!V41</f>
        <v>0</v>
      </c>
      <c r="L41" s="41">
        <f t="shared" si="10"/>
        <v>0</v>
      </c>
      <c r="M41" s="41">
        <f t="shared" si="10"/>
        <v>0</v>
      </c>
      <c r="N41" s="35">
        <f t="shared" si="10"/>
        <v>0</v>
      </c>
      <c r="O41" s="78">
        <f t="shared" si="10"/>
        <v>0</v>
      </c>
    </row>
    <row r="42" spans="1:15" ht="15" customHeight="1">
      <c r="A42" s="72"/>
      <c r="B42" s="167"/>
      <c r="C42" s="161"/>
      <c r="D42" s="161"/>
      <c r="E42" s="161"/>
      <c r="F42" s="162"/>
      <c r="G42" s="3"/>
      <c r="H42" s="7"/>
      <c r="I42" s="107" t="s">
        <v>13</v>
      </c>
      <c r="J42" s="44">
        <f>ROUNDDOWN($H42*$C$28*J$28*365/1000,)</f>
        <v>0</v>
      </c>
      <c r="K42" s="45">
        <f>'様式12-2 収入積算（1年目・月別）'!V42</f>
        <v>0</v>
      </c>
      <c r="L42" s="45">
        <f t="shared" si="10"/>
        <v>0</v>
      </c>
      <c r="M42" s="45">
        <f t="shared" si="10"/>
        <v>0</v>
      </c>
      <c r="N42" s="43">
        <f t="shared" si="10"/>
        <v>0</v>
      </c>
      <c r="O42" s="79">
        <f t="shared" si="10"/>
        <v>0</v>
      </c>
    </row>
    <row r="43" spans="1:15" ht="15" customHeight="1">
      <c r="A43" s="181" t="s">
        <v>20</v>
      </c>
      <c r="B43" s="182"/>
      <c r="C43" s="182"/>
      <c r="D43" s="182"/>
      <c r="E43" s="182"/>
      <c r="F43" s="182"/>
      <c r="G43" s="182"/>
      <c r="H43" s="182"/>
      <c r="I43" s="183"/>
      <c r="J43" s="36">
        <f aca="true" t="shared" si="11" ref="J43:O43">SUM(J39:J42)</f>
        <v>0</v>
      </c>
      <c r="K43" s="37">
        <f t="shared" si="11"/>
        <v>0</v>
      </c>
      <c r="L43" s="37">
        <f t="shared" si="11"/>
        <v>0</v>
      </c>
      <c r="M43" s="37">
        <f t="shared" si="11"/>
        <v>0</v>
      </c>
      <c r="N43" s="48">
        <f t="shared" si="11"/>
        <v>0</v>
      </c>
      <c r="O43" s="80">
        <f t="shared" si="11"/>
        <v>0</v>
      </c>
    </row>
    <row r="44" spans="1:15" ht="15" customHeight="1" thickBot="1">
      <c r="A44" s="168" t="s">
        <v>24</v>
      </c>
      <c r="B44" s="169"/>
      <c r="C44" s="169"/>
      <c r="D44" s="169"/>
      <c r="E44" s="169"/>
      <c r="F44" s="169"/>
      <c r="G44" s="169"/>
      <c r="H44" s="169"/>
      <c r="I44" s="170"/>
      <c r="J44" s="68">
        <f aca="true" t="shared" si="12" ref="J44:O44">SUM(J43,J38)</f>
        <v>0</v>
      </c>
      <c r="K44" s="69">
        <f t="shared" si="12"/>
        <v>0</v>
      </c>
      <c r="L44" s="69">
        <f t="shared" si="12"/>
        <v>0</v>
      </c>
      <c r="M44" s="69">
        <f t="shared" si="12"/>
        <v>0</v>
      </c>
      <c r="N44" s="73">
        <f t="shared" si="12"/>
        <v>0</v>
      </c>
      <c r="O44" s="84">
        <f t="shared" si="12"/>
        <v>0</v>
      </c>
    </row>
    <row r="45" spans="1:15" ht="15" customHeight="1" thickBo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64"/>
      <c r="L45" s="64"/>
      <c r="M45" s="64"/>
      <c r="N45" s="64"/>
      <c r="O45" s="64"/>
    </row>
    <row r="46" spans="1:15" ht="15" customHeight="1">
      <c r="A46" s="155" t="s">
        <v>31</v>
      </c>
      <c r="B46" s="156"/>
      <c r="C46" s="156"/>
      <c r="D46" s="156"/>
      <c r="E46" s="156"/>
      <c r="F46" s="156"/>
      <c r="G46" s="156"/>
      <c r="H46" s="156"/>
      <c r="I46" s="157"/>
      <c r="J46" s="65">
        <f aca="true" t="shared" si="13" ref="J46:O46">SUM(J18,J38)</f>
        <v>0</v>
      </c>
      <c r="K46" s="96">
        <f t="shared" si="13"/>
        <v>0</v>
      </c>
      <c r="L46" s="66">
        <f t="shared" si="13"/>
        <v>0</v>
      </c>
      <c r="M46" s="66">
        <f t="shared" si="13"/>
        <v>0</v>
      </c>
      <c r="N46" s="66">
        <f t="shared" si="13"/>
        <v>0</v>
      </c>
      <c r="O46" s="85">
        <f t="shared" si="13"/>
        <v>0</v>
      </c>
    </row>
    <row r="47" spans="1:15" ht="15" customHeight="1">
      <c r="A47" s="158" t="s">
        <v>30</v>
      </c>
      <c r="B47" s="159"/>
      <c r="C47" s="159"/>
      <c r="D47" s="159"/>
      <c r="E47" s="159"/>
      <c r="F47" s="159"/>
      <c r="G47" s="159"/>
      <c r="H47" s="159"/>
      <c r="I47" s="160"/>
      <c r="J47" s="36">
        <f aca="true" t="shared" si="14" ref="J47:O48">SUM(J23,J43)</f>
        <v>0</v>
      </c>
      <c r="K47" s="90">
        <f t="shared" si="14"/>
        <v>0</v>
      </c>
      <c r="L47" s="37">
        <f t="shared" si="14"/>
        <v>0</v>
      </c>
      <c r="M47" s="37">
        <f t="shared" si="14"/>
        <v>0</v>
      </c>
      <c r="N47" s="37">
        <f t="shared" si="14"/>
        <v>0</v>
      </c>
      <c r="O47" s="80">
        <f t="shared" si="14"/>
        <v>0</v>
      </c>
    </row>
    <row r="48" spans="1:15" ht="15" customHeight="1" thickBot="1">
      <c r="A48" s="67" t="s">
        <v>32</v>
      </c>
      <c r="B48" s="55"/>
      <c r="C48" s="55"/>
      <c r="D48" s="55"/>
      <c r="E48" s="55"/>
      <c r="F48" s="55"/>
      <c r="G48" s="55"/>
      <c r="H48" s="55"/>
      <c r="I48" s="56"/>
      <c r="J48" s="68">
        <f t="shared" si="14"/>
        <v>0</v>
      </c>
      <c r="K48" s="97">
        <f t="shared" si="14"/>
        <v>0</v>
      </c>
      <c r="L48" s="69">
        <f t="shared" si="14"/>
        <v>0</v>
      </c>
      <c r="M48" s="69">
        <f t="shared" si="14"/>
        <v>0</v>
      </c>
      <c r="N48" s="69">
        <f t="shared" si="14"/>
        <v>0</v>
      </c>
      <c r="O48" s="84">
        <f t="shared" si="14"/>
        <v>0</v>
      </c>
    </row>
  </sheetData>
  <sheetProtection/>
  <mergeCells count="36">
    <mergeCell ref="A43:I43"/>
    <mergeCell ref="A24:I24"/>
    <mergeCell ref="G5:I5"/>
    <mergeCell ref="A5:B5"/>
    <mergeCell ref="A28:B28"/>
    <mergeCell ref="B40:F40"/>
    <mergeCell ref="C36:F36"/>
    <mergeCell ref="B39:F39"/>
    <mergeCell ref="A23:I23"/>
    <mergeCell ref="C15:F15"/>
    <mergeCell ref="A38:I38"/>
    <mergeCell ref="B22:F22"/>
    <mergeCell ref="B12:B17"/>
    <mergeCell ref="C35:F35"/>
    <mergeCell ref="B19:F19"/>
    <mergeCell ref="B20:F20"/>
    <mergeCell ref="B21:F21"/>
    <mergeCell ref="A18:I18"/>
    <mergeCell ref="C16:F16"/>
    <mergeCell ref="C17:F17"/>
    <mergeCell ref="A46:I46"/>
    <mergeCell ref="A47:I47"/>
    <mergeCell ref="A27:F27"/>
    <mergeCell ref="G27:I27"/>
    <mergeCell ref="G28:I28"/>
    <mergeCell ref="C37:F37"/>
    <mergeCell ref="B35:B37"/>
    <mergeCell ref="B41:F41"/>
    <mergeCell ref="B42:F42"/>
    <mergeCell ref="A44:I44"/>
    <mergeCell ref="N1:O1"/>
    <mergeCell ref="C12:F12"/>
    <mergeCell ref="C13:F13"/>
    <mergeCell ref="C14:F14"/>
    <mergeCell ref="G4:I4"/>
    <mergeCell ref="A4:F4"/>
  </mergeCells>
  <printOptions/>
  <pageMargins left="0.7874015748031497" right="0.7874015748031497" top="0.7874015748031497" bottom="0.7874015748031497" header="0.5118110236220472" footer="0.11811023622047245"/>
  <pageSetup horizontalDpi="600" verticalDpi="600" orientation="portrait" paperSize="9" r:id="rId2"/>
  <headerFooter alignWithMargins="0">
    <oddHeader>&amp;L&amp;11【様式１２－２】＜特養・ｼｮｰﾄはこの様式を使用すること＞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showGridLines="0" view="pageBreakPreview" zoomScale="125" zoomScaleNormal="120" zoomScaleSheetLayoutView="125" workbookViewId="0" topLeftCell="A1">
      <selection activeCell="A2" sqref="A2"/>
    </sheetView>
  </sheetViews>
  <sheetFormatPr defaultColWidth="9.140625" defaultRowHeight="17.2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8.7109375" style="1" customWidth="1"/>
    <col min="11" max="15" width="8.7109375" style="32" customWidth="1"/>
    <col min="16" max="16384" width="9.140625" style="1" customWidth="1"/>
  </cols>
  <sheetData>
    <row r="1" spans="1:18" ht="15" customHeight="1">
      <c r="A1" s="60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31"/>
      <c r="L1" s="31"/>
      <c r="M1" s="61" t="s">
        <v>28</v>
      </c>
      <c r="N1" s="147" t="s">
        <v>87</v>
      </c>
      <c r="O1" s="147"/>
      <c r="P1" s="63"/>
      <c r="Q1" s="63"/>
      <c r="R1" s="63"/>
    </row>
    <row r="2" spans="1:15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33"/>
      <c r="L2" s="33"/>
      <c r="M2" s="109"/>
      <c r="O2" s="33"/>
    </row>
    <row r="3" spans="1:15" ht="15" customHeight="1" thickBot="1">
      <c r="A3" s="104" t="s">
        <v>33</v>
      </c>
      <c r="B3" s="105"/>
      <c r="C3" s="105"/>
      <c r="D3" s="105"/>
      <c r="E3" s="105"/>
      <c r="F3" s="105"/>
      <c r="G3" s="105"/>
      <c r="H3" s="105"/>
      <c r="I3" s="105"/>
      <c r="J3" s="105"/>
      <c r="K3" s="111" t="s">
        <v>29</v>
      </c>
      <c r="L3" s="62">
        <v>10.81</v>
      </c>
      <c r="M3" s="111"/>
      <c r="N3" s="114"/>
      <c r="O3" s="110" t="s">
        <v>26</v>
      </c>
    </row>
    <row r="4" spans="1:15" ht="15" customHeight="1" thickBot="1">
      <c r="A4" s="153"/>
      <c r="B4" s="154"/>
      <c r="C4" s="154"/>
      <c r="D4" s="154"/>
      <c r="E4" s="154"/>
      <c r="F4" s="154"/>
      <c r="G4" s="150" t="s">
        <v>22</v>
      </c>
      <c r="H4" s="151"/>
      <c r="I4" s="152"/>
      <c r="J4" s="98" t="s">
        <v>65</v>
      </c>
      <c r="K4" s="98" t="s">
        <v>67</v>
      </c>
      <c r="L4" s="98" t="s">
        <v>68</v>
      </c>
      <c r="M4" s="98" t="s">
        <v>84</v>
      </c>
      <c r="N4" s="143" t="s">
        <v>97</v>
      </c>
      <c r="O4" s="119" t="s">
        <v>98</v>
      </c>
    </row>
    <row r="5" spans="1:15" ht="15" customHeight="1">
      <c r="A5" s="184" t="s">
        <v>25</v>
      </c>
      <c r="B5" s="144"/>
      <c r="C5" s="138">
        <f>SUM(E7:E11)</f>
        <v>80</v>
      </c>
      <c r="D5" s="24" t="s">
        <v>0</v>
      </c>
      <c r="E5" s="24"/>
      <c r="F5" s="24"/>
      <c r="G5" s="144" t="s">
        <v>3</v>
      </c>
      <c r="H5" s="144"/>
      <c r="I5" s="145"/>
      <c r="J5" s="87"/>
      <c r="K5" s="52">
        <f>'様式12-2 収入積算（1年目・月別）【記入例】'!V5</f>
        <v>0.8416666666666665</v>
      </c>
      <c r="L5" s="23">
        <v>0.95</v>
      </c>
      <c r="M5" s="23">
        <v>0.95</v>
      </c>
      <c r="N5" s="46">
        <v>0.95</v>
      </c>
      <c r="O5" s="76">
        <v>0.95</v>
      </c>
    </row>
    <row r="6" spans="1:15" ht="15" customHeight="1">
      <c r="A6" s="72"/>
      <c r="B6" s="13" t="s">
        <v>1</v>
      </c>
      <c r="C6" s="13"/>
      <c r="D6" s="13"/>
      <c r="E6" s="13"/>
      <c r="F6" s="13"/>
      <c r="G6" s="13"/>
      <c r="H6" s="28" t="s">
        <v>19</v>
      </c>
      <c r="I6" s="29" t="s">
        <v>2</v>
      </c>
      <c r="J6" s="86"/>
      <c r="K6" s="34"/>
      <c r="L6" s="34"/>
      <c r="M6" s="34"/>
      <c r="N6" s="47"/>
      <c r="O6" s="77"/>
    </row>
    <row r="7" spans="1:15" ht="15" customHeight="1">
      <c r="A7" s="72"/>
      <c r="B7" s="14"/>
      <c r="C7" s="2" t="s">
        <v>4</v>
      </c>
      <c r="D7" s="5" t="s">
        <v>5</v>
      </c>
      <c r="E7" s="6">
        <v>10</v>
      </c>
      <c r="F7" s="4" t="s">
        <v>6</v>
      </c>
      <c r="G7" s="2"/>
      <c r="H7" s="57">
        <v>659</v>
      </c>
      <c r="I7" s="25" t="s">
        <v>7</v>
      </c>
      <c r="J7" s="88">
        <f aca="true" t="shared" si="0" ref="J7:O11">ROUNDDOWN($E7*$H7*365*$L$3*J$5/1000,)</f>
        <v>0</v>
      </c>
      <c r="K7" s="41">
        <f>'様式12-2 収入積算（1年目・月別）【記入例】'!V7</f>
        <v>18135</v>
      </c>
      <c r="L7" s="41">
        <f t="shared" si="0"/>
        <v>24701</v>
      </c>
      <c r="M7" s="41">
        <f t="shared" si="0"/>
        <v>24701</v>
      </c>
      <c r="N7" s="41">
        <f t="shared" si="0"/>
        <v>24701</v>
      </c>
      <c r="O7" s="78">
        <f t="shared" si="0"/>
        <v>24701</v>
      </c>
    </row>
    <row r="8" spans="1:15" ht="15" customHeight="1">
      <c r="A8" s="72"/>
      <c r="B8" s="14"/>
      <c r="C8" s="2" t="s">
        <v>8</v>
      </c>
      <c r="D8" s="5" t="s">
        <v>5</v>
      </c>
      <c r="E8" s="6">
        <v>10</v>
      </c>
      <c r="F8" s="4" t="s">
        <v>6</v>
      </c>
      <c r="G8" s="2"/>
      <c r="H8" s="57">
        <v>729</v>
      </c>
      <c r="I8" s="25" t="s">
        <v>7</v>
      </c>
      <c r="J8" s="88">
        <f t="shared" si="0"/>
        <v>0</v>
      </c>
      <c r="K8" s="41">
        <f>'様式12-2 収入積算（1年目・月別）【記入例】'!V8</f>
        <v>20060</v>
      </c>
      <c r="L8" s="41">
        <f t="shared" si="0"/>
        <v>27325</v>
      </c>
      <c r="M8" s="41">
        <f t="shared" si="0"/>
        <v>27325</v>
      </c>
      <c r="N8" s="41">
        <f t="shared" si="0"/>
        <v>27325</v>
      </c>
      <c r="O8" s="78">
        <f t="shared" si="0"/>
        <v>27325</v>
      </c>
    </row>
    <row r="9" spans="1:15" ht="15" customHeight="1">
      <c r="A9" s="72"/>
      <c r="B9" s="14"/>
      <c r="C9" s="2" t="s">
        <v>9</v>
      </c>
      <c r="D9" s="5" t="s">
        <v>5</v>
      </c>
      <c r="E9" s="6">
        <v>20</v>
      </c>
      <c r="F9" s="4" t="s">
        <v>6</v>
      </c>
      <c r="G9" s="2"/>
      <c r="H9" s="57">
        <v>802</v>
      </c>
      <c r="I9" s="25" t="s">
        <v>7</v>
      </c>
      <c r="J9" s="88">
        <f t="shared" si="0"/>
        <v>0</v>
      </c>
      <c r="K9" s="41">
        <f>'様式12-2 収入積算（1年目・月別）【記入例】'!V9</f>
        <v>44144</v>
      </c>
      <c r="L9" s="41">
        <f t="shared" si="0"/>
        <v>60123</v>
      </c>
      <c r="M9" s="41">
        <f t="shared" si="0"/>
        <v>60123</v>
      </c>
      <c r="N9" s="41">
        <f t="shared" si="0"/>
        <v>60123</v>
      </c>
      <c r="O9" s="78">
        <f t="shared" si="0"/>
        <v>60123</v>
      </c>
    </row>
    <row r="10" spans="1:15" ht="15" customHeight="1">
      <c r="A10" s="72"/>
      <c r="B10" s="14"/>
      <c r="C10" s="2" t="s">
        <v>10</v>
      </c>
      <c r="D10" s="5" t="s">
        <v>5</v>
      </c>
      <c r="E10" s="6">
        <v>20</v>
      </c>
      <c r="F10" s="4" t="s">
        <v>6</v>
      </c>
      <c r="G10" s="2"/>
      <c r="H10" s="57">
        <v>872</v>
      </c>
      <c r="I10" s="25" t="s">
        <v>7</v>
      </c>
      <c r="J10" s="88">
        <f t="shared" si="0"/>
        <v>0</v>
      </c>
      <c r="K10" s="41">
        <f>'様式12-2 収入積算（1年目・月別）【記入例】'!V10</f>
        <v>48000</v>
      </c>
      <c r="L10" s="41">
        <f t="shared" si="0"/>
        <v>65371</v>
      </c>
      <c r="M10" s="41">
        <f t="shared" si="0"/>
        <v>65371</v>
      </c>
      <c r="N10" s="41">
        <f t="shared" si="0"/>
        <v>65371</v>
      </c>
      <c r="O10" s="78">
        <f t="shared" si="0"/>
        <v>65371</v>
      </c>
    </row>
    <row r="11" spans="1:15" ht="15" customHeight="1">
      <c r="A11" s="72"/>
      <c r="B11" s="15"/>
      <c r="C11" s="2" t="s">
        <v>11</v>
      </c>
      <c r="D11" s="5" t="s">
        <v>5</v>
      </c>
      <c r="E11" s="6">
        <v>20</v>
      </c>
      <c r="F11" s="4" t="s">
        <v>6</v>
      </c>
      <c r="G11" s="2"/>
      <c r="H11" s="57">
        <v>941</v>
      </c>
      <c r="I11" s="25" t="s">
        <v>7</v>
      </c>
      <c r="J11" s="88">
        <f t="shared" si="0"/>
        <v>0</v>
      </c>
      <c r="K11" s="41">
        <f>'様式12-2 収入積算（1年目・月別）【記入例】'!V11</f>
        <v>51277</v>
      </c>
      <c r="L11" s="41">
        <f t="shared" si="0"/>
        <v>70544</v>
      </c>
      <c r="M11" s="41">
        <f t="shared" si="0"/>
        <v>70544</v>
      </c>
      <c r="N11" s="41">
        <f t="shared" si="0"/>
        <v>70544</v>
      </c>
      <c r="O11" s="78">
        <f t="shared" si="0"/>
        <v>70544</v>
      </c>
    </row>
    <row r="12" spans="1:15" ht="15" customHeight="1">
      <c r="A12" s="72"/>
      <c r="B12" s="174" t="s">
        <v>35</v>
      </c>
      <c r="C12" s="148" t="s">
        <v>12</v>
      </c>
      <c r="D12" s="148"/>
      <c r="E12" s="148"/>
      <c r="F12" s="149"/>
      <c r="G12" s="2"/>
      <c r="H12" s="57">
        <v>12</v>
      </c>
      <c r="I12" s="25" t="s">
        <v>7</v>
      </c>
      <c r="J12" s="88">
        <f aca="true" t="shared" si="1" ref="J12:O17">ROUNDDOWN($H12*$C$5*J$5*365*$L$3/1000,)</f>
        <v>0</v>
      </c>
      <c r="K12" s="41">
        <f>'様式12-2 収入積算（1年目・月別）【記入例】'!V12</f>
        <v>2637</v>
      </c>
      <c r="L12" s="41">
        <f>ROUNDDOWN($H12*$C$5*L$5*365*$L$3/1000,)</f>
        <v>3598</v>
      </c>
      <c r="M12" s="41">
        <f>ROUNDDOWN($H12*$C$5*M$5*365*$L$3/1000,)</f>
        <v>3598</v>
      </c>
      <c r="N12" s="41">
        <f>ROUNDDOWN($H12*$C$5*N$5*365*$L$3/1000,)</f>
        <v>3598</v>
      </c>
      <c r="O12" s="78">
        <f t="shared" si="1"/>
        <v>3598</v>
      </c>
    </row>
    <row r="13" spans="1:15" ht="15" customHeight="1">
      <c r="A13" s="72"/>
      <c r="B13" s="175"/>
      <c r="C13" s="148"/>
      <c r="D13" s="148"/>
      <c r="E13" s="148"/>
      <c r="F13" s="149"/>
      <c r="G13" s="2"/>
      <c r="H13" s="57"/>
      <c r="I13" s="25" t="s">
        <v>7</v>
      </c>
      <c r="J13" s="88">
        <f t="shared" si="1"/>
        <v>0</v>
      </c>
      <c r="K13" s="41">
        <f>'様式12-2 収入積算（1年目・月別）【記入例】'!V13</f>
        <v>0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78">
        <f t="shared" si="1"/>
        <v>0</v>
      </c>
    </row>
    <row r="14" spans="1:15" ht="15" customHeight="1">
      <c r="A14" s="72"/>
      <c r="B14" s="175"/>
      <c r="C14" s="148" t="s">
        <v>89</v>
      </c>
      <c r="D14" s="148"/>
      <c r="E14" s="148"/>
      <c r="F14" s="149"/>
      <c r="G14" s="2"/>
      <c r="H14" s="57"/>
      <c r="I14" s="25" t="s">
        <v>7</v>
      </c>
      <c r="J14" s="88">
        <f t="shared" si="1"/>
        <v>0</v>
      </c>
      <c r="K14" s="41">
        <f>'様式12-2 収入積算（1年目・月別）【記入例】'!V14</f>
        <v>0</v>
      </c>
      <c r="L14" s="41">
        <f t="shared" si="1"/>
        <v>0</v>
      </c>
      <c r="M14" s="41">
        <f t="shared" si="1"/>
        <v>0</v>
      </c>
      <c r="N14" s="41">
        <f t="shared" si="1"/>
        <v>0</v>
      </c>
      <c r="O14" s="78">
        <f t="shared" si="1"/>
        <v>0</v>
      </c>
    </row>
    <row r="15" spans="1:15" ht="15" customHeight="1">
      <c r="A15" s="72"/>
      <c r="B15" s="175"/>
      <c r="C15" s="148"/>
      <c r="D15" s="148"/>
      <c r="E15" s="148"/>
      <c r="F15" s="149"/>
      <c r="G15" s="2"/>
      <c r="H15" s="57"/>
      <c r="I15" s="25" t="s">
        <v>7</v>
      </c>
      <c r="J15" s="88">
        <f t="shared" si="1"/>
        <v>0</v>
      </c>
      <c r="K15" s="41">
        <f>'様式12-2 収入積算（1年目・月別）【記入例】'!V15</f>
        <v>0</v>
      </c>
      <c r="L15" s="41">
        <f t="shared" si="1"/>
        <v>0</v>
      </c>
      <c r="M15" s="41">
        <f t="shared" si="1"/>
        <v>0</v>
      </c>
      <c r="N15" s="41">
        <f t="shared" si="1"/>
        <v>0</v>
      </c>
      <c r="O15" s="78">
        <f t="shared" si="1"/>
        <v>0</v>
      </c>
    </row>
    <row r="16" spans="1:15" ht="15" customHeight="1">
      <c r="A16" s="72"/>
      <c r="B16" s="175"/>
      <c r="C16" s="148"/>
      <c r="D16" s="148"/>
      <c r="E16" s="148"/>
      <c r="F16" s="149"/>
      <c r="G16" s="2"/>
      <c r="H16" s="57"/>
      <c r="I16" s="25" t="s">
        <v>7</v>
      </c>
      <c r="J16" s="88">
        <f t="shared" si="1"/>
        <v>0</v>
      </c>
      <c r="K16" s="41">
        <f>'様式12-2 収入積算（1年目・月別）【記入例】'!V16</f>
        <v>0</v>
      </c>
      <c r="L16" s="41">
        <f t="shared" si="1"/>
        <v>0</v>
      </c>
      <c r="M16" s="41">
        <f t="shared" si="1"/>
        <v>0</v>
      </c>
      <c r="N16" s="41">
        <f t="shared" si="1"/>
        <v>0</v>
      </c>
      <c r="O16" s="78">
        <f t="shared" si="1"/>
        <v>0</v>
      </c>
    </row>
    <row r="17" spans="1:15" ht="15" customHeight="1">
      <c r="A17" s="72"/>
      <c r="B17" s="176"/>
      <c r="C17" s="148" t="s">
        <v>88</v>
      </c>
      <c r="D17" s="148"/>
      <c r="E17" s="148"/>
      <c r="F17" s="149"/>
      <c r="G17" s="21"/>
      <c r="H17" s="142">
        <v>0.025</v>
      </c>
      <c r="I17" s="26"/>
      <c r="J17" s="89">
        <f t="shared" si="1"/>
        <v>0</v>
      </c>
      <c r="K17" s="45">
        <f>'様式12-2 収入積算（1年目・月別）【記入例】'!V17</f>
        <v>3606</v>
      </c>
      <c r="L17" s="45">
        <f>ROUNDDOWN(SUM(L7:L16)*$H17,0)</f>
        <v>6291</v>
      </c>
      <c r="M17" s="45">
        <f>ROUNDDOWN(SUM(M7:M16)*$H17,0)</f>
        <v>6291</v>
      </c>
      <c r="N17" s="45">
        <f>ROUNDDOWN(SUM(N7:N16)*$H17,0)</f>
        <v>6291</v>
      </c>
      <c r="O17" s="79">
        <f>ROUNDDOWN(SUM(O7:O16)*$H17,0)</f>
        <v>6291</v>
      </c>
    </row>
    <row r="18" spans="1:15" ht="15" customHeight="1">
      <c r="A18" s="171" t="s">
        <v>21</v>
      </c>
      <c r="B18" s="172"/>
      <c r="C18" s="172"/>
      <c r="D18" s="172"/>
      <c r="E18" s="172"/>
      <c r="F18" s="172"/>
      <c r="G18" s="172"/>
      <c r="H18" s="172"/>
      <c r="I18" s="173"/>
      <c r="J18" s="36">
        <f aca="true" t="shared" si="2" ref="J18:O18">SUM(J7:J17)</f>
        <v>0</v>
      </c>
      <c r="K18" s="90">
        <f t="shared" si="2"/>
        <v>187859</v>
      </c>
      <c r="L18" s="37">
        <f t="shared" si="2"/>
        <v>257953</v>
      </c>
      <c r="M18" s="37">
        <f t="shared" si="2"/>
        <v>257953</v>
      </c>
      <c r="N18" s="48">
        <f t="shared" si="2"/>
        <v>257953</v>
      </c>
      <c r="O18" s="80">
        <f t="shared" si="2"/>
        <v>257953</v>
      </c>
    </row>
    <row r="19" spans="1:15" ht="15" customHeight="1">
      <c r="A19" s="71"/>
      <c r="B19" s="178" t="s">
        <v>18</v>
      </c>
      <c r="C19" s="179"/>
      <c r="D19" s="179"/>
      <c r="E19" s="179"/>
      <c r="F19" s="180"/>
      <c r="G19" s="19"/>
      <c r="H19" s="20">
        <v>2000</v>
      </c>
      <c r="I19" s="27" t="s">
        <v>13</v>
      </c>
      <c r="J19" s="38">
        <f aca="true" t="shared" si="3" ref="J19:O19">ROUNDDOWN($H19*$C$5*J$5*365/1000,)</f>
        <v>0</v>
      </c>
      <c r="K19" s="91">
        <f>'様式12-2 収入積算（1年目・月別）【記入例】'!V19</f>
        <v>44464</v>
      </c>
      <c r="L19" s="39">
        <f t="shared" si="3"/>
        <v>55480</v>
      </c>
      <c r="M19" s="39">
        <f t="shared" si="3"/>
        <v>55480</v>
      </c>
      <c r="N19" s="39">
        <f t="shared" si="3"/>
        <v>55480</v>
      </c>
      <c r="O19" s="81">
        <f t="shared" si="3"/>
        <v>55480</v>
      </c>
    </row>
    <row r="20" spans="1:15" ht="15" customHeight="1">
      <c r="A20" s="72"/>
      <c r="B20" s="166" t="s">
        <v>14</v>
      </c>
      <c r="C20" s="148"/>
      <c r="D20" s="148"/>
      <c r="E20" s="148"/>
      <c r="F20" s="149"/>
      <c r="G20" s="2"/>
      <c r="H20" s="6">
        <v>1380</v>
      </c>
      <c r="I20" s="25" t="s">
        <v>13</v>
      </c>
      <c r="J20" s="40">
        <f aca="true" t="shared" si="4" ref="J20:O22">ROUNDDOWN($H20*$C$5*J$5*365/1000,)</f>
        <v>0</v>
      </c>
      <c r="K20" s="92">
        <f>'様式12-2 収入積算（1年目・月別）【記入例】'!V20</f>
        <v>30676</v>
      </c>
      <c r="L20" s="41">
        <f t="shared" si="4"/>
        <v>38281</v>
      </c>
      <c r="M20" s="41">
        <f t="shared" si="4"/>
        <v>38281</v>
      </c>
      <c r="N20" s="41">
        <f t="shared" si="4"/>
        <v>38281</v>
      </c>
      <c r="O20" s="78">
        <f t="shared" si="4"/>
        <v>38281</v>
      </c>
    </row>
    <row r="21" spans="1:15" ht="15" customHeight="1">
      <c r="A21" s="72"/>
      <c r="B21" s="166" t="s">
        <v>15</v>
      </c>
      <c r="C21" s="148"/>
      <c r="D21" s="148"/>
      <c r="E21" s="148"/>
      <c r="F21" s="149"/>
      <c r="G21" s="2"/>
      <c r="H21" s="6">
        <v>100</v>
      </c>
      <c r="I21" s="25" t="s">
        <v>13</v>
      </c>
      <c r="J21" s="40">
        <f t="shared" si="4"/>
        <v>0</v>
      </c>
      <c r="K21" s="92">
        <f>'様式12-2 収入積算（1年目・月別）【記入例】'!V21</f>
        <v>2219</v>
      </c>
      <c r="L21" s="41">
        <f t="shared" si="4"/>
        <v>2774</v>
      </c>
      <c r="M21" s="41">
        <f t="shared" si="4"/>
        <v>2774</v>
      </c>
      <c r="N21" s="41">
        <f t="shared" si="4"/>
        <v>2774</v>
      </c>
      <c r="O21" s="78">
        <f t="shared" si="4"/>
        <v>2774</v>
      </c>
    </row>
    <row r="22" spans="1:15" ht="15" customHeight="1">
      <c r="A22" s="72"/>
      <c r="B22" s="167"/>
      <c r="C22" s="161"/>
      <c r="D22" s="161"/>
      <c r="E22" s="161"/>
      <c r="F22" s="162"/>
      <c r="G22" s="21"/>
      <c r="H22" s="22"/>
      <c r="I22" s="26" t="s">
        <v>13</v>
      </c>
      <c r="J22" s="44">
        <f t="shared" si="4"/>
        <v>0</v>
      </c>
      <c r="K22" s="93">
        <f>'様式12-2 収入積算（1年目・月別）【記入例】'!V22</f>
        <v>0</v>
      </c>
      <c r="L22" s="45">
        <f t="shared" si="4"/>
        <v>0</v>
      </c>
      <c r="M22" s="45">
        <f t="shared" si="4"/>
        <v>0</v>
      </c>
      <c r="N22" s="45">
        <f t="shared" si="4"/>
        <v>0</v>
      </c>
      <c r="O22" s="79">
        <f t="shared" si="4"/>
        <v>0</v>
      </c>
    </row>
    <row r="23" spans="1:15" ht="15" customHeight="1">
      <c r="A23" s="171" t="s">
        <v>20</v>
      </c>
      <c r="B23" s="172"/>
      <c r="C23" s="172"/>
      <c r="D23" s="172"/>
      <c r="E23" s="172"/>
      <c r="F23" s="172"/>
      <c r="G23" s="172"/>
      <c r="H23" s="172"/>
      <c r="I23" s="173"/>
      <c r="J23" s="36">
        <f aca="true" t="shared" si="5" ref="J23:O23">SUM(J19:J22)</f>
        <v>0</v>
      </c>
      <c r="K23" s="90">
        <f t="shared" si="5"/>
        <v>77359</v>
      </c>
      <c r="L23" s="37">
        <f t="shared" si="5"/>
        <v>96535</v>
      </c>
      <c r="M23" s="37">
        <f t="shared" si="5"/>
        <v>96535</v>
      </c>
      <c r="N23" s="48">
        <f t="shared" si="5"/>
        <v>96535</v>
      </c>
      <c r="O23" s="80">
        <f t="shared" si="5"/>
        <v>96535</v>
      </c>
    </row>
    <row r="24" spans="1:15" ht="15" customHeight="1" thickBot="1">
      <c r="A24" s="168" t="s">
        <v>24</v>
      </c>
      <c r="B24" s="169"/>
      <c r="C24" s="169"/>
      <c r="D24" s="169"/>
      <c r="E24" s="169"/>
      <c r="F24" s="169"/>
      <c r="G24" s="169"/>
      <c r="H24" s="169"/>
      <c r="I24" s="170"/>
      <c r="J24" s="68">
        <f aca="true" t="shared" si="6" ref="J24:O24">SUM(J23,J18)</f>
        <v>0</v>
      </c>
      <c r="K24" s="97">
        <f t="shared" si="6"/>
        <v>265218</v>
      </c>
      <c r="L24" s="69">
        <f t="shared" si="6"/>
        <v>354488</v>
      </c>
      <c r="M24" s="69">
        <f t="shared" si="6"/>
        <v>354488</v>
      </c>
      <c r="N24" s="73">
        <f t="shared" si="6"/>
        <v>354488</v>
      </c>
      <c r="O24" s="84">
        <f t="shared" si="6"/>
        <v>354488</v>
      </c>
    </row>
    <row r="25" spans="1:15" ht="1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2"/>
      <c r="K25" s="102"/>
      <c r="L25" s="102"/>
      <c r="M25" s="102"/>
      <c r="N25" s="102"/>
      <c r="O25" s="102"/>
    </row>
    <row r="26" spans="1:15" ht="15" customHeight="1" thickBot="1">
      <c r="A26" s="104" t="s">
        <v>34</v>
      </c>
      <c r="B26" s="103"/>
      <c r="C26" s="103"/>
      <c r="D26" s="103"/>
      <c r="E26" s="103"/>
      <c r="F26" s="103"/>
      <c r="G26" s="103"/>
      <c r="H26" s="103"/>
      <c r="I26" s="103"/>
      <c r="J26" s="100"/>
      <c r="K26" s="99" t="s">
        <v>29</v>
      </c>
      <c r="L26" s="62">
        <f>L3</f>
        <v>10.81</v>
      </c>
      <c r="M26" s="115"/>
      <c r="N26" s="114"/>
      <c r="O26" s="110" t="s">
        <v>26</v>
      </c>
    </row>
    <row r="27" spans="1:15" ht="15" customHeight="1" thickBot="1">
      <c r="A27" s="153"/>
      <c r="B27" s="154"/>
      <c r="C27" s="154"/>
      <c r="D27" s="154"/>
      <c r="E27" s="154"/>
      <c r="F27" s="154"/>
      <c r="G27" s="150" t="s">
        <v>22</v>
      </c>
      <c r="H27" s="151"/>
      <c r="I27" s="152"/>
      <c r="J27" s="118" t="str">
        <f aca="true" t="shared" si="7" ref="J27:O27">J4</f>
        <v>平成28年度</v>
      </c>
      <c r="K27" s="98" t="str">
        <f t="shared" si="7"/>
        <v>平成29年度</v>
      </c>
      <c r="L27" s="98" t="str">
        <f t="shared" si="7"/>
        <v>平成30年度</v>
      </c>
      <c r="M27" s="98" t="str">
        <f t="shared" si="7"/>
        <v>平成31年度</v>
      </c>
      <c r="N27" s="98" t="str">
        <f t="shared" si="7"/>
        <v>平成32年度</v>
      </c>
      <c r="O27" s="119" t="str">
        <f t="shared" si="7"/>
        <v>平成33年度</v>
      </c>
    </row>
    <row r="28" spans="1:15" ht="15" customHeight="1">
      <c r="A28" s="185" t="s">
        <v>25</v>
      </c>
      <c r="B28" s="186"/>
      <c r="C28" s="139">
        <f>SUM(E30:E34)</f>
        <v>10</v>
      </c>
      <c r="D28" s="30" t="s">
        <v>0</v>
      </c>
      <c r="E28" s="30"/>
      <c r="F28" s="30"/>
      <c r="G28" s="144" t="s">
        <v>3</v>
      </c>
      <c r="H28" s="144"/>
      <c r="I28" s="145"/>
      <c r="J28" s="94"/>
      <c r="K28" s="95">
        <f>'様式12-2 収入積算（1年目・月別）【記入例】'!V28</f>
        <v>0.6874999999999999</v>
      </c>
      <c r="L28" s="74">
        <v>0.9</v>
      </c>
      <c r="M28" s="74">
        <v>0.9</v>
      </c>
      <c r="N28" s="75">
        <v>0.9</v>
      </c>
      <c r="O28" s="82">
        <v>0.9</v>
      </c>
    </row>
    <row r="29" spans="1:15" ht="15" customHeight="1">
      <c r="A29" s="71"/>
      <c r="B29" s="11" t="s">
        <v>16</v>
      </c>
      <c r="C29" s="12"/>
      <c r="D29" s="12"/>
      <c r="E29" s="12"/>
      <c r="F29" s="12"/>
      <c r="G29" s="12"/>
      <c r="H29" s="18" t="s">
        <v>19</v>
      </c>
      <c r="I29" s="106" t="s">
        <v>2</v>
      </c>
      <c r="J29" s="53"/>
      <c r="K29" s="50"/>
      <c r="L29" s="42"/>
      <c r="M29" s="42"/>
      <c r="N29" s="42"/>
      <c r="O29" s="83"/>
    </row>
    <row r="30" spans="1:15" ht="15" customHeight="1">
      <c r="A30" s="72"/>
      <c r="B30" s="10"/>
      <c r="C30" s="2" t="s">
        <v>4</v>
      </c>
      <c r="D30" s="5" t="s">
        <v>90</v>
      </c>
      <c r="E30" s="6">
        <v>2</v>
      </c>
      <c r="F30" s="4" t="s">
        <v>6</v>
      </c>
      <c r="G30" s="2"/>
      <c r="H30" s="57">
        <v>711</v>
      </c>
      <c r="I30" s="25" t="s">
        <v>7</v>
      </c>
      <c r="J30" s="40">
        <f aca="true" t="shared" si="8" ref="J30:O30">ROUNDDOWN($E30*$H30*J$28*365*$L$26/1000,)</f>
        <v>0</v>
      </c>
      <c r="K30" s="41">
        <f>'様式12-2 収入積算（1年目・月別）【記入例】'!V30</f>
        <v>3126</v>
      </c>
      <c r="L30" s="41">
        <f>ROUNDDOWN($E30*$H30*L$28*365*$L$26/1000,)</f>
        <v>5049</v>
      </c>
      <c r="M30" s="41">
        <f t="shared" si="8"/>
        <v>5049</v>
      </c>
      <c r="N30" s="41">
        <f t="shared" si="8"/>
        <v>5049</v>
      </c>
      <c r="O30" s="78">
        <f t="shared" si="8"/>
        <v>5049</v>
      </c>
    </row>
    <row r="31" spans="1:15" ht="15" customHeight="1">
      <c r="A31" s="72"/>
      <c r="B31" s="8"/>
      <c r="C31" s="2" t="s">
        <v>8</v>
      </c>
      <c r="D31" s="5" t="s">
        <v>90</v>
      </c>
      <c r="E31" s="6">
        <v>2</v>
      </c>
      <c r="F31" s="4" t="s">
        <v>6</v>
      </c>
      <c r="G31" s="2"/>
      <c r="H31" s="57">
        <v>781</v>
      </c>
      <c r="I31" s="25" t="s">
        <v>7</v>
      </c>
      <c r="J31" s="40">
        <f aca="true" t="shared" si="9" ref="J31:O34">ROUNDDOWN($E31*$H31*J$28*365*$L$26/1000,)</f>
        <v>0</v>
      </c>
      <c r="K31" s="41">
        <f>'様式12-2 収入積算（1年目・月別）【記入例】'!V31</f>
        <v>3433</v>
      </c>
      <c r="L31" s="41">
        <f>ROUNDDOWN($E31*$H31*L$28*365*$L$26/1000,)</f>
        <v>5546</v>
      </c>
      <c r="M31" s="41">
        <f t="shared" si="9"/>
        <v>5546</v>
      </c>
      <c r="N31" s="41">
        <f t="shared" si="9"/>
        <v>5546</v>
      </c>
      <c r="O31" s="78">
        <f t="shared" si="9"/>
        <v>5546</v>
      </c>
    </row>
    <row r="32" spans="1:15" ht="15" customHeight="1">
      <c r="A32" s="72"/>
      <c r="B32" s="8"/>
      <c r="C32" s="2" t="s">
        <v>9</v>
      </c>
      <c r="D32" s="5" t="s">
        <v>90</v>
      </c>
      <c r="E32" s="6">
        <v>2</v>
      </c>
      <c r="F32" s="4" t="s">
        <v>6</v>
      </c>
      <c r="G32" s="2"/>
      <c r="H32" s="57">
        <v>854</v>
      </c>
      <c r="I32" s="25" t="s">
        <v>7</v>
      </c>
      <c r="J32" s="40">
        <f t="shared" si="9"/>
        <v>0</v>
      </c>
      <c r="K32" s="41">
        <f>'様式12-2 収入積算（1年目・月別）【記入例】'!V32</f>
        <v>3754</v>
      </c>
      <c r="L32" s="41">
        <f t="shared" si="9"/>
        <v>6065</v>
      </c>
      <c r="M32" s="41">
        <f t="shared" si="9"/>
        <v>6065</v>
      </c>
      <c r="N32" s="41">
        <f t="shared" si="9"/>
        <v>6065</v>
      </c>
      <c r="O32" s="78">
        <f t="shared" si="9"/>
        <v>6065</v>
      </c>
    </row>
    <row r="33" spans="1:15" ht="15" customHeight="1">
      <c r="A33" s="72"/>
      <c r="B33" s="8"/>
      <c r="C33" s="2" t="s">
        <v>10</v>
      </c>
      <c r="D33" s="5" t="s">
        <v>90</v>
      </c>
      <c r="E33" s="6">
        <v>2</v>
      </c>
      <c r="F33" s="4" t="s">
        <v>6</v>
      </c>
      <c r="G33" s="2"/>
      <c r="H33" s="57">
        <v>924</v>
      </c>
      <c r="I33" s="25" t="s">
        <v>7</v>
      </c>
      <c r="J33" s="40">
        <f t="shared" si="9"/>
        <v>0</v>
      </c>
      <c r="K33" s="41">
        <f>'様式12-2 収入積算（1年目・月別）【記入例】'!V33</f>
        <v>4062</v>
      </c>
      <c r="L33" s="41">
        <f t="shared" si="9"/>
        <v>6562</v>
      </c>
      <c r="M33" s="41">
        <f t="shared" si="9"/>
        <v>6562</v>
      </c>
      <c r="N33" s="41">
        <f t="shared" si="9"/>
        <v>6562</v>
      </c>
      <c r="O33" s="78">
        <f t="shared" si="9"/>
        <v>6562</v>
      </c>
    </row>
    <row r="34" spans="1:15" ht="15" customHeight="1">
      <c r="A34" s="72"/>
      <c r="B34" s="9"/>
      <c r="C34" s="2" t="s">
        <v>11</v>
      </c>
      <c r="D34" s="5" t="s">
        <v>90</v>
      </c>
      <c r="E34" s="6">
        <v>2</v>
      </c>
      <c r="F34" s="4" t="s">
        <v>6</v>
      </c>
      <c r="G34" s="2"/>
      <c r="H34" s="57">
        <v>993</v>
      </c>
      <c r="I34" s="25" t="s">
        <v>7</v>
      </c>
      <c r="J34" s="40">
        <f t="shared" si="9"/>
        <v>0</v>
      </c>
      <c r="K34" s="41">
        <f>'様式12-2 収入積算（1年目・月別）【記入例】'!V34</f>
        <v>4365</v>
      </c>
      <c r="L34" s="41">
        <f t="shared" si="9"/>
        <v>7052</v>
      </c>
      <c r="M34" s="41">
        <f t="shared" si="9"/>
        <v>7052</v>
      </c>
      <c r="N34" s="41">
        <f t="shared" si="9"/>
        <v>7052</v>
      </c>
      <c r="O34" s="78">
        <f t="shared" si="9"/>
        <v>7052</v>
      </c>
    </row>
    <row r="35" spans="1:15" ht="15" customHeight="1">
      <c r="A35" s="72"/>
      <c r="B35" s="163" t="s">
        <v>35</v>
      </c>
      <c r="C35" s="177" t="s">
        <v>66</v>
      </c>
      <c r="D35" s="148"/>
      <c r="E35" s="148"/>
      <c r="F35" s="149"/>
      <c r="G35" s="2"/>
      <c r="H35" s="57">
        <v>23</v>
      </c>
      <c r="I35" s="25" t="s">
        <v>7</v>
      </c>
      <c r="J35" s="40">
        <f aca="true" t="shared" si="10" ref="J35:O35">ROUNDDOWN($H35*$C$28*J$28*365*$L$26/1000,)</f>
        <v>0</v>
      </c>
      <c r="K35" s="41">
        <f>'様式12-2 収入積算（1年目・月別）【記入例】'!V35</f>
        <v>501</v>
      </c>
      <c r="L35" s="41">
        <f t="shared" si="10"/>
        <v>816</v>
      </c>
      <c r="M35" s="41">
        <f t="shared" si="10"/>
        <v>816</v>
      </c>
      <c r="N35" s="41">
        <f t="shared" si="10"/>
        <v>816</v>
      </c>
      <c r="O35" s="78">
        <f t="shared" si="10"/>
        <v>816</v>
      </c>
    </row>
    <row r="36" spans="1:15" ht="15" customHeight="1">
      <c r="A36" s="72"/>
      <c r="B36" s="164"/>
      <c r="C36" s="177" t="s">
        <v>91</v>
      </c>
      <c r="D36" s="148"/>
      <c r="E36" s="148"/>
      <c r="F36" s="149"/>
      <c r="G36" s="21"/>
      <c r="H36" s="58"/>
      <c r="I36" s="25" t="s">
        <v>7</v>
      </c>
      <c r="J36" s="40">
        <f aca="true" t="shared" si="11" ref="J36:O37">ROUNDDOWN($H36*$C$28*J$28*365*$L$26/1000,)</f>
        <v>0</v>
      </c>
      <c r="K36" s="41">
        <f>'様式12-2 収入積算（1年目・月別）【記入例】'!V36</f>
        <v>0</v>
      </c>
      <c r="L36" s="41">
        <f t="shared" si="11"/>
        <v>0</v>
      </c>
      <c r="M36" s="41">
        <f t="shared" si="11"/>
        <v>0</v>
      </c>
      <c r="N36" s="41">
        <f t="shared" si="11"/>
        <v>0</v>
      </c>
      <c r="O36" s="78">
        <f t="shared" si="11"/>
        <v>0</v>
      </c>
    </row>
    <row r="37" spans="1:15" ht="15" customHeight="1">
      <c r="A37" s="72"/>
      <c r="B37" s="165"/>
      <c r="C37" s="146" t="s">
        <v>92</v>
      </c>
      <c r="D37" s="161"/>
      <c r="E37" s="161"/>
      <c r="F37" s="162"/>
      <c r="G37" s="3"/>
      <c r="H37" s="142">
        <v>0.025</v>
      </c>
      <c r="I37" s="26"/>
      <c r="J37" s="44">
        <f t="shared" si="11"/>
        <v>0</v>
      </c>
      <c r="K37" s="45">
        <f>'様式12-2 収入積算（1年目・月別）【記入例】'!V37</f>
        <v>363</v>
      </c>
      <c r="L37" s="45">
        <f>ROUNDDOWN(SUM(L30:L36)*$H37,0)</f>
        <v>777</v>
      </c>
      <c r="M37" s="45">
        <f>ROUNDDOWN(SUM(M30:M36)*$H37,0)</f>
        <v>777</v>
      </c>
      <c r="N37" s="45">
        <f>ROUNDDOWN(SUM(N30:N36)*$H37,0)</f>
        <v>777</v>
      </c>
      <c r="O37" s="79">
        <f>ROUNDDOWN(SUM(O30:O36)*$H37,0)</f>
        <v>777</v>
      </c>
    </row>
    <row r="38" spans="1:15" ht="15" customHeight="1">
      <c r="A38" s="171" t="s">
        <v>23</v>
      </c>
      <c r="B38" s="172"/>
      <c r="C38" s="172"/>
      <c r="D38" s="172"/>
      <c r="E38" s="172"/>
      <c r="F38" s="172"/>
      <c r="G38" s="172"/>
      <c r="H38" s="172"/>
      <c r="I38" s="173"/>
      <c r="J38" s="36">
        <f aca="true" t="shared" si="12" ref="J38:O38">SUM(J30:J37)</f>
        <v>0</v>
      </c>
      <c r="K38" s="37">
        <f>SUM(K30:K37)</f>
        <v>19604</v>
      </c>
      <c r="L38" s="37">
        <f t="shared" si="12"/>
        <v>31867</v>
      </c>
      <c r="M38" s="37">
        <f t="shared" si="12"/>
        <v>31867</v>
      </c>
      <c r="N38" s="48">
        <f t="shared" si="12"/>
        <v>31867</v>
      </c>
      <c r="O38" s="80">
        <f t="shared" si="12"/>
        <v>31867</v>
      </c>
    </row>
    <row r="39" spans="1:15" ht="15" customHeight="1">
      <c r="A39" s="71"/>
      <c r="B39" s="178" t="s">
        <v>17</v>
      </c>
      <c r="C39" s="179"/>
      <c r="D39" s="179"/>
      <c r="E39" s="179"/>
      <c r="F39" s="180"/>
      <c r="G39" s="16"/>
      <c r="H39" s="17">
        <f>H19</f>
        <v>2000</v>
      </c>
      <c r="I39" s="108" t="s">
        <v>13</v>
      </c>
      <c r="J39" s="38">
        <f aca="true" t="shared" si="13" ref="J39:O39">ROUNDDOWN($H39*$C$28*J$28*365/1000,)</f>
        <v>0</v>
      </c>
      <c r="K39" s="39">
        <f>'様式12-2 収入積算（1年目・月別）【記入例】'!V39</f>
        <v>4489</v>
      </c>
      <c r="L39" s="39">
        <f t="shared" si="13"/>
        <v>6570</v>
      </c>
      <c r="M39" s="39">
        <f t="shared" si="13"/>
        <v>6570</v>
      </c>
      <c r="N39" s="49">
        <f t="shared" si="13"/>
        <v>6570</v>
      </c>
      <c r="O39" s="81">
        <f t="shared" si="13"/>
        <v>6570</v>
      </c>
    </row>
    <row r="40" spans="1:15" ht="15" customHeight="1">
      <c r="A40" s="72"/>
      <c r="B40" s="166" t="s">
        <v>14</v>
      </c>
      <c r="C40" s="148"/>
      <c r="D40" s="148"/>
      <c r="E40" s="148"/>
      <c r="F40" s="149"/>
      <c r="G40" s="2"/>
      <c r="H40" s="6">
        <f>H20</f>
        <v>1380</v>
      </c>
      <c r="I40" s="25" t="s">
        <v>13</v>
      </c>
      <c r="J40" s="40">
        <f aca="true" t="shared" si="14" ref="J40:O42">ROUNDDOWN($H40*$C$28*J$28*365/1000,)</f>
        <v>0</v>
      </c>
      <c r="K40" s="41">
        <f>'様式12-2 収入積算（1年目・月別）【記入例】'!V40</f>
        <v>3094</v>
      </c>
      <c r="L40" s="41">
        <f t="shared" si="14"/>
        <v>4533</v>
      </c>
      <c r="M40" s="41">
        <f t="shared" si="14"/>
        <v>4533</v>
      </c>
      <c r="N40" s="35">
        <f t="shared" si="14"/>
        <v>4533</v>
      </c>
      <c r="O40" s="78">
        <f t="shared" si="14"/>
        <v>4533</v>
      </c>
    </row>
    <row r="41" spans="1:15" ht="15" customHeight="1">
      <c r="A41" s="72"/>
      <c r="B41" s="166" t="s">
        <v>15</v>
      </c>
      <c r="C41" s="148"/>
      <c r="D41" s="148"/>
      <c r="E41" s="148"/>
      <c r="F41" s="149"/>
      <c r="G41" s="2"/>
      <c r="H41" s="6">
        <f>H21</f>
        <v>100</v>
      </c>
      <c r="I41" s="25" t="s">
        <v>13</v>
      </c>
      <c r="J41" s="40">
        <f t="shared" si="14"/>
        <v>0</v>
      </c>
      <c r="K41" s="41">
        <f>'様式12-2 収入積算（1年目・月別）【記入例】'!V41</f>
        <v>220</v>
      </c>
      <c r="L41" s="41">
        <f t="shared" si="14"/>
        <v>328</v>
      </c>
      <c r="M41" s="41">
        <f t="shared" si="14"/>
        <v>328</v>
      </c>
      <c r="N41" s="35">
        <f t="shared" si="14"/>
        <v>328</v>
      </c>
      <c r="O41" s="78">
        <f t="shared" si="14"/>
        <v>328</v>
      </c>
    </row>
    <row r="42" spans="1:15" ht="15" customHeight="1">
      <c r="A42" s="72"/>
      <c r="B42" s="167"/>
      <c r="C42" s="161"/>
      <c r="D42" s="161"/>
      <c r="E42" s="161"/>
      <c r="F42" s="162"/>
      <c r="G42" s="3"/>
      <c r="H42" s="7"/>
      <c r="I42" s="107" t="s">
        <v>13</v>
      </c>
      <c r="J42" s="44">
        <f t="shared" si="14"/>
        <v>0</v>
      </c>
      <c r="K42" s="45">
        <f>'様式12-2 収入積算（1年目・月別）【記入例】'!V42</f>
        <v>0</v>
      </c>
      <c r="L42" s="45">
        <f t="shared" si="14"/>
        <v>0</v>
      </c>
      <c r="M42" s="45">
        <f t="shared" si="14"/>
        <v>0</v>
      </c>
      <c r="N42" s="43">
        <f t="shared" si="14"/>
        <v>0</v>
      </c>
      <c r="O42" s="79">
        <f t="shared" si="14"/>
        <v>0</v>
      </c>
    </row>
    <row r="43" spans="1:15" ht="15" customHeight="1">
      <c r="A43" s="181" t="s">
        <v>20</v>
      </c>
      <c r="B43" s="182"/>
      <c r="C43" s="182"/>
      <c r="D43" s="182"/>
      <c r="E43" s="182"/>
      <c r="F43" s="182"/>
      <c r="G43" s="182"/>
      <c r="H43" s="182"/>
      <c r="I43" s="183"/>
      <c r="J43" s="36">
        <f aca="true" t="shared" si="15" ref="J43:O43">SUM(J39:J42)</f>
        <v>0</v>
      </c>
      <c r="K43" s="37">
        <f t="shared" si="15"/>
        <v>7803</v>
      </c>
      <c r="L43" s="37">
        <f t="shared" si="15"/>
        <v>11431</v>
      </c>
      <c r="M43" s="37">
        <f t="shared" si="15"/>
        <v>11431</v>
      </c>
      <c r="N43" s="48">
        <f t="shared" si="15"/>
        <v>11431</v>
      </c>
      <c r="O43" s="80">
        <f t="shared" si="15"/>
        <v>11431</v>
      </c>
    </row>
    <row r="44" spans="1:15" ht="15" customHeight="1" thickBot="1">
      <c r="A44" s="168" t="s">
        <v>24</v>
      </c>
      <c r="B44" s="169"/>
      <c r="C44" s="169"/>
      <c r="D44" s="169"/>
      <c r="E44" s="169"/>
      <c r="F44" s="169"/>
      <c r="G44" s="169"/>
      <c r="H44" s="169"/>
      <c r="I44" s="170"/>
      <c r="J44" s="68">
        <f aca="true" t="shared" si="16" ref="J44:O44">SUM(J43,J38)</f>
        <v>0</v>
      </c>
      <c r="K44" s="69">
        <f t="shared" si="16"/>
        <v>27407</v>
      </c>
      <c r="L44" s="69">
        <f t="shared" si="16"/>
        <v>43298</v>
      </c>
      <c r="M44" s="69">
        <f t="shared" si="16"/>
        <v>43298</v>
      </c>
      <c r="N44" s="73">
        <f t="shared" si="16"/>
        <v>43298</v>
      </c>
      <c r="O44" s="84">
        <f t="shared" si="16"/>
        <v>43298</v>
      </c>
    </row>
    <row r="45" spans="1:15" ht="15" customHeight="1" thickBo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64"/>
      <c r="L45" s="64"/>
      <c r="M45" s="64"/>
      <c r="N45" s="64"/>
      <c r="O45" s="64"/>
    </row>
    <row r="46" spans="1:15" ht="15" customHeight="1">
      <c r="A46" s="155" t="s">
        <v>31</v>
      </c>
      <c r="B46" s="156"/>
      <c r="C46" s="156"/>
      <c r="D46" s="156"/>
      <c r="E46" s="156"/>
      <c r="F46" s="156"/>
      <c r="G46" s="156"/>
      <c r="H46" s="156"/>
      <c r="I46" s="157"/>
      <c r="J46" s="65">
        <f aca="true" t="shared" si="17" ref="J46:O46">SUM(J18,J38)</f>
        <v>0</v>
      </c>
      <c r="K46" s="96">
        <f>SUM(K18,K38)</f>
        <v>207463</v>
      </c>
      <c r="L46" s="66">
        <f t="shared" si="17"/>
        <v>289820</v>
      </c>
      <c r="M46" s="66">
        <f t="shared" si="17"/>
        <v>289820</v>
      </c>
      <c r="N46" s="66">
        <f t="shared" si="17"/>
        <v>289820</v>
      </c>
      <c r="O46" s="85">
        <f t="shared" si="17"/>
        <v>289820</v>
      </c>
    </row>
    <row r="47" spans="1:15" ht="15" customHeight="1">
      <c r="A47" s="158" t="s">
        <v>30</v>
      </c>
      <c r="B47" s="159"/>
      <c r="C47" s="159"/>
      <c r="D47" s="159"/>
      <c r="E47" s="159"/>
      <c r="F47" s="159"/>
      <c r="G47" s="159"/>
      <c r="H47" s="159"/>
      <c r="I47" s="160"/>
      <c r="J47" s="36">
        <f aca="true" t="shared" si="18" ref="J47:O48">SUM(J23,J43)</f>
        <v>0</v>
      </c>
      <c r="K47" s="90">
        <f t="shared" si="18"/>
        <v>85162</v>
      </c>
      <c r="L47" s="37">
        <f t="shared" si="18"/>
        <v>107966</v>
      </c>
      <c r="M47" s="37">
        <f t="shared" si="18"/>
        <v>107966</v>
      </c>
      <c r="N47" s="37">
        <f t="shared" si="18"/>
        <v>107966</v>
      </c>
      <c r="O47" s="80">
        <f t="shared" si="18"/>
        <v>107966</v>
      </c>
    </row>
    <row r="48" spans="1:15" ht="15" customHeight="1" thickBot="1">
      <c r="A48" s="67" t="s">
        <v>32</v>
      </c>
      <c r="B48" s="55"/>
      <c r="C48" s="55"/>
      <c r="D48" s="55"/>
      <c r="E48" s="55"/>
      <c r="F48" s="55"/>
      <c r="G48" s="55"/>
      <c r="H48" s="55"/>
      <c r="I48" s="56"/>
      <c r="J48" s="68">
        <f t="shared" si="18"/>
        <v>0</v>
      </c>
      <c r="K48" s="97">
        <f>SUM(K24,K44)</f>
        <v>292625</v>
      </c>
      <c r="L48" s="69">
        <f t="shared" si="18"/>
        <v>397786</v>
      </c>
      <c r="M48" s="69">
        <f t="shared" si="18"/>
        <v>397786</v>
      </c>
      <c r="N48" s="69">
        <f t="shared" si="18"/>
        <v>397786</v>
      </c>
      <c r="O48" s="84">
        <f t="shared" si="18"/>
        <v>397786</v>
      </c>
    </row>
  </sheetData>
  <sheetProtection/>
  <mergeCells count="36">
    <mergeCell ref="N1:O1"/>
    <mergeCell ref="C12:F12"/>
    <mergeCell ref="C13:F13"/>
    <mergeCell ref="C14:F14"/>
    <mergeCell ref="G4:I4"/>
    <mergeCell ref="A4:F4"/>
    <mergeCell ref="A46:I46"/>
    <mergeCell ref="A47:I47"/>
    <mergeCell ref="A27:F27"/>
    <mergeCell ref="G27:I27"/>
    <mergeCell ref="G28:I28"/>
    <mergeCell ref="C37:F37"/>
    <mergeCell ref="B35:B37"/>
    <mergeCell ref="B41:F41"/>
    <mergeCell ref="B42:F42"/>
    <mergeCell ref="A44:I44"/>
    <mergeCell ref="A38:I38"/>
    <mergeCell ref="B22:F22"/>
    <mergeCell ref="B12:B17"/>
    <mergeCell ref="C35:F35"/>
    <mergeCell ref="B19:F19"/>
    <mergeCell ref="B20:F20"/>
    <mergeCell ref="B21:F21"/>
    <mergeCell ref="A18:I18"/>
    <mergeCell ref="C16:F16"/>
    <mergeCell ref="C17:F17"/>
    <mergeCell ref="A43:I43"/>
    <mergeCell ref="A24:I24"/>
    <mergeCell ref="G5:I5"/>
    <mergeCell ref="A5:B5"/>
    <mergeCell ref="A28:B28"/>
    <mergeCell ref="B40:F40"/>
    <mergeCell ref="C36:F36"/>
    <mergeCell ref="B39:F39"/>
    <mergeCell ref="A23:I23"/>
    <mergeCell ref="C15:F15"/>
  </mergeCells>
  <printOptions/>
  <pageMargins left="0.7874015748031497" right="0.7874015748031497" top="0.7874015748031497" bottom="0.7874015748031497" header="0.5118110236220472" footer="0.11811023622047245"/>
  <pageSetup horizontalDpi="600" verticalDpi="600" orientation="portrait" paperSize="9" r:id="rId2"/>
  <headerFooter alignWithMargins="0">
    <oddHeader>&amp;L&amp;11【様式１２－２】＜特養・ｼｮｰﾄはこの様式を使用すること＞&amp;R&amp;11【記入例】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V44"/>
  <sheetViews>
    <sheetView showGridLines="0" view="pageBreakPreview" zoomScale="125" zoomScaleNormal="120" zoomScaleSheetLayoutView="125" workbookViewId="0" topLeftCell="A1">
      <selection activeCell="A2" sqref="A2"/>
    </sheetView>
  </sheetViews>
  <sheetFormatPr defaultColWidth="9.140625" defaultRowHeight="17.2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7.7109375" style="1" customWidth="1"/>
    <col min="11" max="15" width="7.7109375" style="32" customWidth="1"/>
    <col min="16" max="22" width="7.7109375" style="1" customWidth="1"/>
    <col min="23" max="16384" width="9.140625" style="1" customWidth="1"/>
  </cols>
  <sheetData>
    <row r="1" spans="1:22" ht="15" customHeight="1">
      <c r="A1" s="60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31"/>
      <c r="L1" s="31"/>
      <c r="M1" s="63"/>
      <c r="N1" s="63"/>
      <c r="O1" s="63"/>
      <c r="T1" s="61" t="s">
        <v>28</v>
      </c>
      <c r="U1" s="147">
        <f>'様式12-2 収入積算'!N1</f>
        <v>0</v>
      </c>
      <c r="V1" s="147"/>
    </row>
    <row r="2" spans="1:22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33"/>
      <c r="L2" s="33"/>
      <c r="M2" s="1"/>
      <c r="N2" s="1"/>
      <c r="O2" s="1"/>
      <c r="T2" s="109"/>
      <c r="U2" s="32"/>
      <c r="V2" s="33"/>
    </row>
    <row r="3" spans="1:22" ht="15" customHeight="1" thickBot="1">
      <c r="A3" s="104" t="s">
        <v>33</v>
      </c>
      <c r="B3" s="105"/>
      <c r="C3" s="105"/>
      <c r="D3" s="105"/>
      <c r="E3" s="105"/>
      <c r="F3" s="105"/>
      <c r="G3" s="105"/>
      <c r="H3" s="105"/>
      <c r="I3" s="105"/>
      <c r="J3" s="105"/>
      <c r="K3" s="111" t="s">
        <v>29</v>
      </c>
      <c r="L3" s="62">
        <f>'様式12-2 収入積算'!L3</f>
        <v>0</v>
      </c>
      <c r="M3" s="1"/>
      <c r="N3" s="1"/>
      <c r="O3" s="1"/>
      <c r="T3" s="111"/>
      <c r="U3" s="114"/>
      <c r="V3" s="110" t="s">
        <v>26</v>
      </c>
    </row>
    <row r="4" spans="1:22" ht="15" customHeight="1" thickBot="1">
      <c r="A4" s="153"/>
      <c r="B4" s="154"/>
      <c r="C4" s="154"/>
      <c r="D4" s="154"/>
      <c r="E4" s="154"/>
      <c r="F4" s="154"/>
      <c r="G4" s="150" t="s">
        <v>22</v>
      </c>
      <c r="H4" s="151"/>
      <c r="I4" s="152"/>
      <c r="J4" s="118" t="s">
        <v>69</v>
      </c>
      <c r="K4" s="98" t="s">
        <v>70</v>
      </c>
      <c r="L4" s="98" t="s">
        <v>71</v>
      </c>
      <c r="M4" s="98" t="s">
        <v>72</v>
      </c>
      <c r="N4" s="98" t="s">
        <v>73</v>
      </c>
      <c r="O4" s="98" t="s">
        <v>74</v>
      </c>
      <c r="P4" s="98" t="s">
        <v>75</v>
      </c>
      <c r="Q4" s="98" t="s">
        <v>76</v>
      </c>
      <c r="R4" s="98" t="s">
        <v>77</v>
      </c>
      <c r="S4" s="98" t="s">
        <v>78</v>
      </c>
      <c r="T4" s="98" t="s">
        <v>79</v>
      </c>
      <c r="U4" s="119" t="s">
        <v>80</v>
      </c>
      <c r="V4" s="119" t="s">
        <v>82</v>
      </c>
    </row>
    <row r="5" spans="1:22" ht="15" customHeight="1">
      <c r="A5" s="184" t="s">
        <v>25</v>
      </c>
      <c r="B5" s="144"/>
      <c r="C5" s="138">
        <f>'様式12-2 収入積算'!C5</f>
        <v>0</v>
      </c>
      <c r="D5" s="24" t="s">
        <v>0</v>
      </c>
      <c r="E5" s="24"/>
      <c r="F5" s="24"/>
      <c r="G5" s="144" t="s">
        <v>3</v>
      </c>
      <c r="H5" s="144"/>
      <c r="I5" s="145"/>
      <c r="J5" s="87"/>
      <c r="K5" s="52"/>
      <c r="L5" s="23"/>
      <c r="M5" s="23"/>
      <c r="N5" s="46"/>
      <c r="O5" s="121"/>
      <c r="P5" s="120"/>
      <c r="Q5" s="52"/>
      <c r="R5" s="23"/>
      <c r="S5" s="23"/>
      <c r="T5" s="46"/>
      <c r="U5" s="46"/>
      <c r="V5" s="128" t="e">
        <f>AVERAGE(J5:U5)</f>
        <v>#DIV/0!</v>
      </c>
    </row>
    <row r="6" spans="1:22" ht="15" customHeight="1">
      <c r="A6" s="72"/>
      <c r="B6" s="13" t="s">
        <v>1</v>
      </c>
      <c r="C6" s="13"/>
      <c r="D6" s="13"/>
      <c r="E6" s="13"/>
      <c r="F6" s="13"/>
      <c r="G6" s="13"/>
      <c r="H6" s="28" t="s">
        <v>19</v>
      </c>
      <c r="I6" s="29" t="s">
        <v>2</v>
      </c>
      <c r="J6" s="86"/>
      <c r="K6" s="34"/>
      <c r="L6" s="34"/>
      <c r="M6" s="34"/>
      <c r="N6" s="47"/>
      <c r="O6" s="34"/>
      <c r="P6" s="86"/>
      <c r="Q6" s="34"/>
      <c r="R6" s="34"/>
      <c r="S6" s="34"/>
      <c r="T6" s="47"/>
      <c r="U6" s="47"/>
      <c r="V6" s="129"/>
    </row>
    <row r="7" spans="1:22" ht="15" customHeight="1">
      <c r="A7" s="72"/>
      <c r="B7" s="14"/>
      <c r="C7" s="2" t="s">
        <v>4</v>
      </c>
      <c r="D7" s="5" t="s">
        <v>5</v>
      </c>
      <c r="E7" s="135">
        <f>'様式12-2 収入積算'!E7</f>
        <v>0</v>
      </c>
      <c r="F7" s="4" t="s">
        <v>6</v>
      </c>
      <c r="G7" s="2"/>
      <c r="H7" s="57">
        <f>'様式12-2 収入積算'!H7</f>
        <v>659</v>
      </c>
      <c r="I7" s="25" t="s">
        <v>7</v>
      </c>
      <c r="J7" s="88">
        <v>0</v>
      </c>
      <c r="K7" s="41">
        <f>ROUNDDOWN($E7*$H7*30*$L$3*J$5*0.1/1000,)</f>
        <v>0</v>
      </c>
      <c r="L7" s="41">
        <f>ROUNDDOWN($E7*$H7*31*$L$3*K$5*0.1/1000+$E7*$H7*30*$L$3*J$5*0.9/1000,)</f>
        <v>0</v>
      </c>
      <c r="M7" s="41">
        <f>ROUNDDOWN($E7*$H7*30*$L$3*L$5*0.1/1000+$E7*$H7*31*$L$3*K$5*0.9/1000,)</f>
        <v>0</v>
      </c>
      <c r="N7" s="41">
        <f>ROUNDDOWN($E7*$H7*31*$L$3*M$5*0.1/1000+$E7*$H7*30*$L$3*L$5*0.9/1000,)</f>
        <v>0</v>
      </c>
      <c r="O7" s="41">
        <f>ROUNDDOWN($E7*$H7*31*$L$3*N$5*0.1/1000+$E7*$H7*31*$L$3*M$5*0.9/1000,)</f>
        <v>0</v>
      </c>
      <c r="P7" s="41">
        <f>ROUNDDOWN($E7*$H7*30*$L$3*O$5*0.1/1000+$E7*$H7*31*$L$3*N$5*0.9/1000,)</f>
        <v>0</v>
      </c>
      <c r="Q7" s="41">
        <f>ROUNDDOWN($E7*$H7*31*$L$3*P$5*0.1/1000+$E7*$H7*30*$L$3*O$5*0.9/1000,)</f>
        <v>0</v>
      </c>
      <c r="R7" s="41">
        <f>ROUNDDOWN($E7*$H7*30*$L$3*Q$5*0.1/1000+$E7*$H7*31*$L$3*P$5*0.9/1000,)</f>
        <v>0</v>
      </c>
      <c r="S7" s="41">
        <f>ROUNDDOWN($E7*$H7*31*$L$3*R$5*0.1/1000+$E7*$H7*31*$L$3*Q$5*0.9/1000,)</f>
        <v>0</v>
      </c>
      <c r="T7" s="41">
        <f>ROUNDDOWN($E7*$H7*30*$L$3*S$5*0.1/1000+$E7*$H7*31*$L$3*R$5*0.9/1000,)</f>
        <v>0</v>
      </c>
      <c r="U7" s="35">
        <f>ROUNDDOWN($E7*$H7*28*$L$3*T$5*0.1/1000+$E7*$H7*31*$L$3*S$5*0.9/1000,)</f>
        <v>0</v>
      </c>
      <c r="V7" s="130">
        <f aca="true" t="shared" si="0" ref="V7:V24">SUM(J7:U7)</f>
        <v>0</v>
      </c>
    </row>
    <row r="8" spans="1:22" ht="15" customHeight="1">
      <c r="A8" s="72"/>
      <c r="B8" s="14"/>
      <c r="C8" s="2" t="s">
        <v>8</v>
      </c>
      <c r="D8" s="5" t="s">
        <v>5</v>
      </c>
      <c r="E8" s="135">
        <f>'様式12-2 収入積算'!E8</f>
        <v>0</v>
      </c>
      <c r="F8" s="4" t="s">
        <v>6</v>
      </c>
      <c r="G8" s="2"/>
      <c r="H8" s="57">
        <f>'様式12-2 収入積算'!H8</f>
        <v>729</v>
      </c>
      <c r="I8" s="25" t="s">
        <v>7</v>
      </c>
      <c r="J8" s="88">
        <v>0</v>
      </c>
      <c r="K8" s="41">
        <f>ROUNDDOWN($E8*$H8*30*$L$3*J$5*0.1/1000,)</f>
        <v>0</v>
      </c>
      <c r="L8" s="41">
        <f>ROUNDDOWN($E8*$H8*31*$L$3*K$5*0.1/1000+$E8*$H8*30*$L$3*J$5*0.9/1000,)</f>
        <v>0</v>
      </c>
      <c r="M8" s="41">
        <f>ROUNDDOWN($E8*$H8*30*$L$3*L$5*0.1/1000+$E8*$H8*31*$L$3*K$5*0.9/1000,)</f>
        <v>0</v>
      </c>
      <c r="N8" s="41">
        <f>ROUNDDOWN($E8*$H8*31*$L$3*M$5*0.1/1000+$E8*$H8*30*$L$3*L$5*0.9/1000,)</f>
        <v>0</v>
      </c>
      <c r="O8" s="41">
        <f>ROUNDDOWN($E8*$H8*31*$L$3*N$5*0.1/1000+$E8*$H8*31*$L$3*M$5*0.9/1000,)</f>
        <v>0</v>
      </c>
      <c r="P8" s="41">
        <f>ROUNDDOWN($E8*$H8*30*$L$3*O$5*0.1/1000+$E8*$H8*31*$L$3*N$5*0.9/1000,)</f>
        <v>0</v>
      </c>
      <c r="Q8" s="41">
        <f>ROUNDDOWN($E8*$H8*31*$L$3*P$5*0.1/1000+$E8*$H8*30*$L$3*O$5*0.9/1000,)</f>
        <v>0</v>
      </c>
      <c r="R8" s="41">
        <f>ROUNDDOWN($E8*$H8*30*$L$3*Q$5*0.1/1000+$E8*$H8*31*$L$3*P$5*0.9/1000,)</f>
        <v>0</v>
      </c>
      <c r="S8" s="41">
        <f>ROUNDDOWN($E8*$H8*31*$L$3*R$5*0.1/1000+$E8*$H8*31*$L$3*Q$5*0.9/1000,)</f>
        <v>0</v>
      </c>
      <c r="T8" s="41">
        <f>ROUNDDOWN($E8*$H8*30*$L$3*S$5*0.1/1000+$E8*$H8*31*$L$3*R$5*0.9/1000,)</f>
        <v>0</v>
      </c>
      <c r="U8" s="35">
        <f>ROUNDDOWN($E8*$H8*28*$L$3*T$5*0.1/1000+$E8*$H8*31*$L$3*S$5*0.9/1000,)</f>
        <v>0</v>
      </c>
      <c r="V8" s="130">
        <f t="shared" si="0"/>
        <v>0</v>
      </c>
    </row>
    <row r="9" spans="1:22" ht="15" customHeight="1">
      <c r="A9" s="72"/>
      <c r="B9" s="14"/>
      <c r="C9" s="2" t="s">
        <v>9</v>
      </c>
      <c r="D9" s="5" t="s">
        <v>5</v>
      </c>
      <c r="E9" s="135">
        <f>'様式12-2 収入積算'!E9</f>
        <v>0</v>
      </c>
      <c r="F9" s="4" t="s">
        <v>6</v>
      </c>
      <c r="G9" s="2"/>
      <c r="H9" s="57">
        <f>'様式12-2 収入積算'!H9</f>
        <v>802</v>
      </c>
      <c r="I9" s="25" t="s">
        <v>7</v>
      </c>
      <c r="J9" s="88">
        <v>0</v>
      </c>
      <c r="K9" s="41">
        <f>ROUNDDOWN($E9*$H9*30*$L$3*J$5*0.1/1000,)</f>
        <v>0</v>
      </c>
      <c r="L9" s="41">
        <f>ROUNDDOWN($E9*$H9*31*$L$3*K$5*0.1/1000+$E9*$H9*30*$L$3*J$5*0.9/1000,)</f>
        <v>0</v>
      </c>
      <c r="M9" s="41">
        <f>ROUNDDOWN($E9*$H9*30*$L$3*L$5*0.1/1000+$E9*$H9*31*$L$3*K$5*0.9/1000,)</f>
        <v>0</v>
      </c>
      <c r="N9" s="41">
        <f>ROUNDDOWN($E9*$H9*31*$L$3*M$5*0.1/1000+$E9*$H9*30*$L$3*L$5*0.9/1000,)</f>
        <v>0</v>
      </c>
      <c r="O9" s="41">
        <f>ROUNDDOWN($E9*$H9*31*$L$3*N$5*0.1/1000+$E9*$H9*31*$L$3*M$5*0.9/1000,)</f>
        <v>0</v>
      </c>
      <c r="P9" s="41">
        <f>ROUNDDOWN($E9*$H9*30*$L$3*O$5*0.1/1000+$E9*$H9*31*$L$3*N$5*0.9/1000,)</f>
        <v>0</v>
      </c>
      <c r="Q9" s="41">
        <f>ROUNDDOWN($E9*$H9*31*$L$3*P$5*0.1/1000+$E9*$H9*30*$L$3*O$5*0.9/1000,)</f>
        <v>0</v>
      </c>
      <c r="R9" s="41">
        <f>ROUNDDOWN($E9*$H9*30*$L$3*Q$5*0.1/1000+$E9*$H9*31*$L$3*P$5*0.9/1000,)</f>
        <v>0</v>
      </c>
      <c r="S9" s="41">
        <f>ROUNDDOWN($E9*$H9*31*$L$3*R$5*0.1/1000+$E9*$H9*31*$L$3*Q$5*0.9/1000,)</f>
        <v>0</v>
      </c>
      <c r="T9" s="41">
        <f>ROUNDDOWN($E9*$H9*30*$L$3*S$5*0.1/1000+$E9*$H9*31*$L$3*R$5*0.9/1000,)</f>
        <v>0</v>
      </c>
      <c r="U9" s="35">
        <f>ROUNDDOWN($E9*$H9*28*$L$3*T$5*0.1/1000+$E9*$H9*31*$L$3*S$5*0.9/1000,)</f>
        <v>0</v>
      </c>
      <c r="V9" s="130">
        <f t="shared" si="0"/>
        <v>0</v>
      </c>
    </row>
    <row r="10" spans="1:22" ht="15" customHeight="1">
      <c r="A10" s="72"/>
      <c r="B10" s="14"/>
      <c r="C10" s="2" t="s">
        <v>10</v>
      </c>
      <c r="D10" s="5" t="s">
        <v>5</v>
      </c>
      <c r="E10" s="135">
        <f>'様式12-2 収入積算'!E10</f>
        <v>0</v>
      </c>
      <c r="F10" s="4" t="s">
        <v>6</v>
      </c>
      <c r="G10" s="2"/>
      <c r="H10" s="57">
        <f>'様式12-2 収入積算'!H10</f>
        <v>872</v>
      </c>
      <c r="I10" s="25" t="s">
        <v>7</v>
      </c>
      <c r="J10" s="88">
        <v>0</v>
      </c>
      <c r="K10" s="41">
        <f>ROUNDDOWN($E10*$H10*30*$L$3*J$5*0.1/1000,)</f>
        <v>0</v>
      </c>
      <c r="L10" s="41">
        <f>ROUNDDOWN($E10*$H10*31*$L$3*K$5*0.1/1000+$E10*$H10*30*$L$3*J$5*0.9/1000,)</f>
        <v>0</v>
      </c>
      <c r="M10" s="41">
        <f>ROUNDDOWN($E10*$H10*30*$L$3*L$5*0.1/1000+$E10*$H10*31*$L$3*K$5*0.9/1000,)</f>
        <v>0</v>
      </c>
      <c r="N10" s="41">
        <f>ROUNDDOWN($E10*$H10*31*$L$3*M$5*0.1/1000+$E10*$H10*30*$L$3*L$5*0.9/1000,)</f>
        <v>0</v>
      </c>
      <c r="O10" s="41">
        <f>ROUNDDOWN($E10*$H10*31*$L$3*N$5*0.1/1000+$E10*$H10*31*$L$3*M$5*0.9/1000,)</f>
        <v>0</v>
      </c>
      <c r="P10" s="41">
        <f>ROUNDDOWN($E10*$H10*30*$L$3*O$5*0.1/1000+$E10*$H10*31*$L$3*N$5*0.9/1000,)</f>
        <v>0</v>
      </c>
      <c r="Q10" s="41">
        <f>ROUNDDOWN($E10*$H10*31*$L$3*P$5*0.1/1000+$E10*$H10*30*$L$3*O$5*0.9/1000,)</f>
        <v>0</v>
      </c>
      <c r="R10" s="41">
        <f>ROUNDDOWN($E10*$H10*30*$L$3*Q$5*0.1/1000+$E10*$H10*31*$L$3*P$5*0.9/1000,)</f>
        <v>0</v>
      </c>
      <c r="S10" s="41">
        <f>ROUNDDOWN($E10*$H10*31*$L$3*R$5*0.1/1000+$E10*$H10*31*$L$3*Q$5*0.9/1000,)</f>
        <v>0</v>
      </c>
      <c r="T10" s="41">
        <f>ROUNDDOWN($E10*$H10*30*$L$3*S$5*0.1/1000+$E10*$H10*31*$L$3*R$5*0.9/1000,)</f>
        <v>0</v>
      </c>
      <c r="U10" s="35">
        <f>ROUNDDOWN($E10*$H10*28*$L$3*T$5*0.1/1000+$E10*$H10*31*$L$3*S$5*0.9/1000,)</f>
        <v>0</v>
      </c>
      <c r="V10" s="130">
        <f t="shared" si="0"/>
        <v>0</v>
      </c>
    </row>
    <row r="11" spans="1:22" ht="15" customHeight="1">
      <c r="A11" s="72"/>
      <c r="B11" s="15"/>
      <c r="C11" s="2" t="s">
        <v>11</v>
      </c>
      <c r="D11" s="5" t="s">
        <v>5</v>
      </c>
      <c r="E11" s="135">
        <f>'様式12-2 収入積算'!E11</f>
        <v>0</v>
      </c>
      <c r="F11" s="4" t="s">
        <v>6</v>
      </c>
      <c r="G11" s="2"/>
      <c r="H11" s="57">
        <f>'様式12-2 収入積算'!H11</f>
        <v>941</v>
      </c>
      <c r="I11" s="25" t="s">
        <v>7</v>
      </c>
      <c r="J11" s="88">
        <v>0</v>
      </c>
      <c r="K11" s="41">
        <f>ROUNDDOWN($E11*$H11*30*$L$3*J$5*0.1/1000,)</f>
        <v>0</v>
      </c>
      <c r="L11" s="41">
        <f>ROUNDDOWN($E11*$H11*31*$L$3*K$5*0.1/1000+$E11*$H11*30*$L$3*J$5*0.9/1000,)</f>
        <v>0</v>
      </c>
      <c r="M11" s="41">
        <f>ROUNDDOWN($E11*$H11*30*$L$3*L$5*0.1/1000+$E11*$H11*31*$L$3*K$5*0.9/1000,)</f>
        <v>0</v>
      </c>
      <c r="N11" s="41">
        <f>ROUNDDOWN($E11*$H11*31*$L$3*M$5*0.1/1000+$E11*$H11*30*$L$3*L$5*0.9/1000,)</f>
        <v>0</v>
      </c>
      <c r="O11" s="41">
        <f>ROUNDDOWN($E11*$H11*31*$L$3*N$5*0.1/1000+$E11*$H11*31*$L$3*M$5*0.9/1000,)</f>
        <v>0</v>
      </c>
      <c r="P11" s="41">
        <f>ROUNDDOWN($E11*$H11*30*$L$3*O$5*0.1/1000+$E11*$H11*31*$L$3*N$5*0.9/1000,)</f>
        <v>0</v>
      </c>
      <c r="Q11" s="41">
        <f>ROUNDDOWN($E11*$H11*31*$L$3*P$5*0.1/1000+$E11*$H11*30*$L$3*O$5*0.9/1000,)</f>
        <v>0</v>
      </c>
      <c r="R11" s="41">
        <f>ROUNDDOWN($E11*$H11*30*$L$3*Q$5*0.1/1000+$E11*$H11*31*$L$3*P$5*0.9/1000,)</f>
        <v>0</v>
      </c>
      <c r="S11" s="41">
        <f>ROUNDDOWN($E11*$H11*31*$L$3*R$5*0.1/1000+$E11*$H11*31*$L$3*Q$5*0.9/1000,)</f>
        <v>0</v>
      </c>
      <c r="T11" s="41">
        <f>ROUNDDOWN($E11*$H11*30*$L$3*S$5*0.1/1000+$E11*$H11*31*$L$3*R$5*0.9/1000,)</f>
        <v>0</v>
      </c>
      <c r="U11" s="35">
        <f>ROUNDDOWN($E11*$H11*28*$L$3*T$5*0.1/1000+$E11*$H11*28*$L$3*S$5*0.9/1000,)</f>
        <v>0</v>
      </c>
      <c r="V11" s="130">
        <f t="shared" si="0"/>
        <v>0</v>
      </c>
    </row>
    <row r="12" spans="1:22" ht="15" customHeight="1">
      <c r="A12" s="72"/>
      <c r="B12" s="174" t="s">
        <v>35</v>
      </c>
      <c r="C12" s="148">
        <f>'様式12-2 収入積算'!C12</f>
        <v>0</v>
      </c>
      <c r="D12" s="148"/>
      <c r="E12" s="148"/>
      <c r="F12" s="149"/>
      <c r="G12" s="2"/>
      <c r="H12" s="57">
        <f>'様式12-2 収入積算'!H12</f>
        <v>0</v>
      </c>
      <c r="I12" s="25" t="s">
        <v>7</v>
      </c>
      <c r="J12" s="88">
        <v>0</v>
      </c>
      <c r="K12" s="41">
        <f>ROUNDDOWN($C$5*$H12*30*$L$3*J$5*0.1/1000,)</f>
        <v>0</v>
      </c>
      <c r="L12" s="41">
        <f>ROUNDDOWN($C$5*$H12*31*$L$3*K$5*0.1/1000+$C$5*$H12*30*$L$3*J$5*0.9/1000,)</f>
        <v>0</v>
      </c>
      <c r="M12" s="41">
        <f>ROUNDDOWN($C$5*$H12*30*$L$3*L$5*0.1/1000+$C$5*$H12*31*$L$3*K$5*0.9/1000,)</f>
        <v>0</v>
      </c>
      <c r="N12" s="41">
        <f>ROUNDDOWN($C$5*$H12*31*$L$3*M$5*0.1/1000+$C$5*$H12*30*$L$3*L$5*0.9/1000,)</f>
        <v>0</v>
      </c>
      <c r="O12" s="41">
        <f>ROUNDDOWN($C$5*$H12*31*$L$3*N$5*0.1/1000+$C$5*$H12*31*$L$3*M$5*0.9/1000,)</f>
        <v>0</v>
      </c>
      <c r="P12" s="41">
        <f>ROUNDDOWN($C$5*$H12*30*$L$3*O$5*0.1/1000+$C$5*$H12*31*$L$3*N$5*0.9/1000,)</f>
        <v>0</v>
      </c>
      <c r="Q12" s="41">
        <f>ROUNDDOWN($C$5*$H12*31*$L$3*P$5*0.1/1000+$C$5*$H12*30*$L$3*O$5*0.9/1000,)</f>
        <v>0</v>
      </c>
      <c r="R12" s="41">
        <f>ROUNDDOWN($C$5*$H12*30*$L$3*Q$5*0.1/1000+$C$5*$H12*31*$L$3*P$5*0.9/1000,)</f>
        <v>0</v>
      </c>
      <c r="S12" s="41">
        <f>ROUNDDOWN($C$5*$H12*31*$L$3*R$5*0.1/1000+$C$5*$H12*31*$L$3*Q$5*0.9/1000,)</f>
        <v>0</v>
      </c>
      <c r="T12" s="41">
        <f>ROUNDDOWN($C$5*$H12*30*$L$3*S$5*0.1/1000+$C$5*$H12*31*$L$3*R$5*0.9/1000,)</f>
        <v>0</v>
      </c>
      <c r="U12" s="35">
        <f>ROUNDDOWN($C$5*$H12*28*$L$3*T$5*0.1/1000+$C$5*$H12*31*$L$3*S$5*0.9/1000,)</f>
        <v>0</v>
      </c>
      <c r="V12" s="130">
        <f t="shared" si="0"/>
        <v>0</v>
      </c>
    </row>
    <row r="13" spans="1:22" ht="15" customHeight="1">
      <c r="A13" s="72"/>
      <c r="B13" s="175"/>
      <c r="C13" s="148">
        <f>'様式12-2 収入積算'!C13</f>
        <v>0</v>
      </c>
      <c r="D13" s="148"/>
      <c r="E13" s="148"/>
      <c r="F13" s="149"/>
      <c r="G13" s="2"/>
      <c r="H13" s="57"/>
      <c r="I13" s="25" t="s">
        <v>7</v>
      </c>
      <c r="J13" s="88">
        <v>0</v>
      </c>
      <c r="K13" s="41">
        <f>ROUNDDOWN($C$5*$H13*30*$L$3*J$5*0.1/1000,)</f>
        <v>0</v>
      </c>
      <c r="L13" s="41">
        <f>ROUNDDOWN($C$5*$H13*31*$L$3*K$5*0.1/1000+$C$5*$H13*30*$L$3*J$5*0.9/1000,)</f>
        <v>0</v>
      </c>
      <c r="M13" s="41">
        <f>ROUNDDOWN($C$5*$H13*30*$L$3*L$5*0.1/1000+$C$5*$H13*31*$L$3*K$5*0.9/1000,)</f>
        <v>0</v>
      </c>
      <c r="N13" s="41">
        <f>ROUNDDOWN($C$5*$H13*31*$L$3*M$5*0.1/1000+$C$5*$H13*30*$L$3*L$5*0.9/1000,)</f>
        <v>0</v>
      </c>
      <c r="O13" s="41">
        <f>ROUNDDOWN($C$5*$H13*31*$L$3*N$5*0.1/1000+$C$5*$H13*31*$L$3*M$5*0.9/1000,)</f>
        <v>0</v>
      </c>
      <c r="P13" s="41">
        <f>ROUNDDOWN($C$5*$H13*30*$L$3*O$5*0.1/1000+$C$5*$H13*31*$L$3*N$5*0.9/1000,)</f>
        <v>0</v>
      </c>
      <c r="Q13" s="41">
        <f>ROUNDDOWN($C$5*$H13*31*$L$3*P$5*0.1/1000+$C$5*$H13*30*$L$3*O$5*0.9/1000,)</f>
        <v>0</v>
      </c>
      <c r="R13" s="41">
        <f>ROUNDDOWN($C$5*$H13*30*$L$3*Q$5*0.1/1000+$C$5*$H13*31*$L$3*P$5*0.9/1000,)</f>
        <v>0</v>
      </c>
      <c r="S13" s="41">
        <f>ROUNDDOWN($C$5*$H13*31*$L$3*R$5*0.1/1000+$C$5*$H13*31*$L$3*Q$5*0.9/1000,)</f>
        <v>0</v>
      </c>
      <c r="T13" s="41">
        <f>ROUNDDOWN($C$5*$H13*30*$L$3*S$5*0.1/1000+$C$5*$H13*31*$L$3*R$5*0.9/1000,)</f>
        <v>0</v>
      </c>
      <c r="U13" s="35">
        <f>ROUNDDOWN($C$5*$H13*28*$L$3*T$5*0.1/1000+$C$5*$H13*31*$L$3*S$5*0.9/1000,)</f>
        <v>0</v>
      </c>
      <c r="V13" s="130">
        <f t="shared" si="0"/>
        <v>0</v>
      </c>
    </row>
    <row r="14" spans="1:22" ht="15" customHeight="1">
      <c r="A14" s="72"/>
      <c r="B14" s="175"/>
      <c r="C14" s="148">
        <f>'様式12-2 収入積算'!C14</f>
        <v>0</v>
      </c>
      <c r="D14" s="148"/>
      <c r="E14" s="148"/>
      <c r="F14" s="149"/>
      <c r="G14" s="2"/>
      <c r="H14" s="57">
        <f>'様式12-2 収入積算'!H14</f>
        <v>0</v>
      </c>
      <c r="I14" s="25" t="s">
        <v>7</v>
      </c>
      <c r="J14" s="88">
        <v>0</v>
      </c>
      <c r="K14" s="41">
        <f>ROUNDDOWN($C$5*$H14*30*$L$3*J$5*0.1/1000,)</f>
        <v>0</v>
      </c>
      <c r="L14" s="41">
        <f>ROUNDDOWN($C$5*$H14*31*$L$3*K$5*0.1/1000+$C$5*$H14*30*$L$3*J$5*0.9/1000,)</f>
        <v>0</v>
      </c>
      <c r="M14" s="41">
        <f>ROUNDDOWN($C$5*$H14*30*$L$3*L$5*0.1/1000+$C$5*$H14*31*$L$3*K$5*0.9/1000,)</f>
        <v>0</v>
      </c>
      <c r="N14" s="41">
        <f>ROUNDDOWN($C$5*$H14*31*$L$3*M$5*0.1/1000+$C$5*$H14*30*$L$3*L$5*0.9/1000,)</f>
        <v>0</v>
      </c>
      <c r="O14" s="41">
        <f>ROUNDDOWN($C$5*$H14*31*$L$3*N$5*0.1/1000+$C$5*$H14*31*$L$3*M$5*0.9/1000,)</f>
        <v>0</v>
      </c>
      <c r="P14" s="41">
        <f>ROUNDDOWN($C$5*$H14*30*$L$3*O$5*0.1/1000+$C$5*$H14*31*$L$3*N$5*0.9/1000,)</f>
        <v>0</v>
      </c>
      <c r="Q14" s="41">
        <f>ROUNDDOWN($C$5*$H14*31*$L$3*P$5*0.1/1000+$C$5*$H14*30*$L$3*O$5*0.9/1000,)</f>
        <v>0</v>
      </c>
      <c r="R14" s="41">
        <f>ROUNDDOWN($C$5*$H14*30*$L$3*Q$5*0.1/1000+$C$5*$H14*31*$L$3*P$5*0.9/1000,)</f>
        <v>0</v>
      </c>
      <c r="S14" s="41">
        <f>ROUNDDOWN($C$5*$H14*31*$L$3*R$5*0.1/1000+$C$5*$H14*31*$L$3*Q$5*0.9/1000,)</f>
        <v>0</v>
      </c>
      <c r="T14" s="41">
        <f>ROUNDDOWN($C$5*$H14*30*$L$3*S$5*0.1/1000+$C$5*$H14*31*$L$3*R$5*0.9/1000,)</f>
        <v>0</v>
      </c>
      <c r="U14" s="35">
        <f>ROUNDDOWN($C$5*$H14*28*$L$3*T$5*0.1/1000+$C$5*$H14*31*$L$3*S$5*0.9/1000,)</f>
        <v>0</v>
      </c>
      <c r="V14" s="130">
        <f t="shared" si="0"/>
        <v>0</v>
      </c>
    </row>
    <row r="15" spans="1:22" ht="15" customHeight="1">
      <c r="A15" s="72"/>
      <c r="B15" s="175"/>
      <c r="C15" s="148">
        <f>'様式12-2 収入積算'!C15</f>
        <v>0</v>
      </c>
      <c r="D15" s="148"/>
      <c r="E15" s="148"/>
      <c r="F15" s="149"/>
      <c r="G15" s="2"/>
      <c r="H15" s="57">
        <f>'様式12-2 収入積算'!H15</f>
        <v>0</v>
      </c>
      <c r="I15" s="25" t="s">
        <v>7</v>
      </c>
      <c r="J15" s="88">
        <v>0</v>
      </c>
      <c r="K15" s="41">
        <f>ROUNDDOWN($C$5*$H15*30*$L$3*J$5*0.1/1000,)</f>
        <v>0</v>
      </c>
      <c r="L15" s="41">
        <f>ROUNDDOWN($C$5*$H15*31*$L$3*K$5*0.1/1000+$C$5*$H15*30*$L$3*J$5*0.9/1000,)</f>
        <v>0</v>
      </c>
      <c r="M15" s="41">
        <f>ROUNDDOWN($C$5*$H15*30*$L$3*L$5*0.1/1000+$C$5*$H15*31*$L$3*K$5*0.9/1000,)</f>
        <v>0</v>
      </c>
      <c r="N15" s="41">
        <f>ROUNDDOWN($C$5*$H15*31*$L$3*M$5*0.1/1000+$C$5*$H15*30*$L$3*L$5*0.9/1000,)</f>
        <v>0</v>
      </c>
      <c r="O15" s="41">
        <f>ROUNDDOWN($C$5*$H15*31*$L$3*N$5*0.1/1000+$C$5*$H15*31*$L$3*M$5*0.9/1000,)</f>
        <v>0</v>
      </c>
      <c r="P15" s="41">
        <f>ROUNDDOWN($C$5*$H15*30*$L$3*O$5*0.1/1000+$C$5*$H15*31*$L$3*N$5*0.9/1000,)</f>
        <v>0</v>
      </c>
      <c r="Q15" s="41">
        <f>ROUNDDOWN($C$5*$H15*31*$L$3*P$5*0.1/1000+$C$5*$H15*30*$L$3*O$5*0.9/1000,)</f>
        <v>0</v>
      </c>
      <c r="R15" s="41">
        <f>ROUNDDOWN($C$5*$H15*30*$L$3*Q$5*0.1/1000+$C$5*$H15*31*$L$3*P$5*0.9/1000,)</f>
        <v>0</v>
      </c>
      <c r="S15" s="41">
        <f>ROUNDDOWN($C$5*$H15*31*$L$3*R$5*0.1/1000+$C$5*$H15*31*$L$3*Q$5*0.9/1000,)</f>
        <v>0</v>
      </c>
      <c r="T15" s="41">
        <f>ROUNDDOWN($C$5*$H15*30*$L$3*S$5*0.1/1000+$C$5*$H15*31*$L$3*R$5*0.9/1000,)</f>
        <v>0</v>
      </c>
      <c r="U15" s="35">
        <f>ROUNDDOWN($C$5*$H15*28*$L$3*T$5*0.1/1000+$C$5*$H15*31*$L$3*S$5*0.9/1000,)</f>
        <v>0</v>
      </c>
      <c r="V15" s="130">
        <f t="shared" si="0"/>
        <v>0</v>
      </c>
    </row>
    <row r="16" spans="1:22" ht="15" customHeight="1">
      <c r="A16" s="72"/>
      <c r="B16" s="175"/>
      <c r="C16" s="148">
        <f>'様式12-2 収入積算'!C16</f>
        <v>0</v>
      </c>
      <c r="D16" s="148"/>
      <c r="E16" s="148"/>
      <c r="F16" s="149"/>
      <c r="G16" s="2"/>
      <c r="H16" s="57">
        <f>'様式12-2 収入積算'!H16</f>
        <v>0</v>
      </c>
      <c r="I16" s="25" t="s">
        <v>7</v>
      </c>
      <c r="J16" s="88">
        <v>0</v>
      </c>
      <c r="K16" s="41">
        <f>ROUNDDOWN($C$5*$H16*30*$L$3*J$5*0.1/1000,)</f>
        <v>0</v>
      </c>
      <c r="L16" s="41">
        <f>ROUNDDOWN($C$5*$H16*31*$L$3*K$5*0.1/1000+$C$5*$H16*30*$L$3*J$5*0.9/1000,)</f>
        <v>0</v>
      </c>
      <c r="M16" s="41">
        <f>ROUNDDOWN($C$5*$H16*30*$L$3*L$5*0.1/1000+$C$5*$H16*31*$L$3*K$5*0.9/1000,)</f>
        <v>0</v>
      </c>
      <c r="N16" s="41">
        <f>ROUNDDOWN($C$5*$H16*31*$L$3*M$5*0.1/1000+$C$5*$H16*30*$L$3*L$5*0.9/1000,)</f>
        <v>0</v>
      </c>
      <c r="O16" s="41">
        <f>ROUNDDOWN($C$5*$H16*31*$L$3*N$5*0.1/1000+$C$5*$H16*31*$L$3*M$5*0.9/1000,)</f>
        <v>0</v>
      </c>
      <c r="P16" s="41">
        <f>ROUNDDOWN($C$5*$H16*30*$L$3*O$5*0.1/1000+$C$5*$H16*31*$L$3*N$5*0.9/1000,)</f>
        <v>0</v>
      </c>
      <c r="Q16" s="41">
        <f>ROUNDDOWN($C$5*$H16*31*$L$3*P$5*0.1/1000+$C$5*$H16*30*$L$3*O$5*0.9/1000,)</f>
        <v>0</v>
      </c>
      <c r="R16" s="41">
        <f>ROUNDDOWN($C$5*$H16*30*$L$3*Q$5*0.1/1000+$C$5*$H16*31*$L$3*P$5*0.9/1000,)</f>
        <v>0</v>
      </c>
      <c r="S16" s="41">
        <f>ROUNDDOWN($C$5*$H16*31*$L$3*R$5*0.1/1000+$C$5*$H16*31*$L$3*Q$5*0.9/1000,)</f>
        <v>0</v>
      </c>
      <c r="T16" s="41">
        <f>ROUNDDOWN($C$5*$H16*30*$L$3*S$5*0.1/1000+$C$5*$H16*31*$L$3*R$5*0.9/1000,)</f>
        <v>0</v>
      </c>
      <c r="U16" s="35">
        <f>ROUNDDOWN($C$5*$H16*28*$L$3*T$5*0.1/1000+$C$5*$H16*31*$L$3*S$5*0.9/1000,)</f>
        <v>0</v>
      </c>
      <c r="V16" s="130">
        <f t="shared" si="0"/>
        <v>0</v>
      </c>
    </row>
    <row r="17" spans="1:22" ht="15" customHeight="1">
      <c r="A17" s="72"/>
      <c r="B17" s="176"/>
      <c r="C17" s="148" t="str">
        <f>'様式12-2 収入積算'!C17</f>
        <v>介護職員処遇改善加算</v>
      </c>
      <c r="D17" s="148"/>
      <c r="E17" s="148"/>
      <c r="F17" s="149"/>
      <c r="G17" s="21"/>
      <c r="H17" s="142">
        <f>'様式12-2 収入積算'!H17</f>
        <v>0.025</v>
      </c>
      <c r="I17" s="26"/>
      <c r="J17" s="88">
        <v>0</v>
      </c>
      <c r="K17" s="41">
        <f>ROUNDDOWN(SUM(J7:J16)*$H17*0.1,0)</f>
        <v>0</v>
      </c>
      <c r="L17" s="41">
        <f aca="true" t="shared" si="1" ref="L17:U17">ROUNDDOWN(SUM(K7:K16)*$H17*0.1+SUM(J7:J16)*$H17*0.9,0)</f>
        <v>0</v>
      </c>
      <c r="M17" s="41">
        <f t="shared" si="1"/>
        <v>0</v>
      </c>
      <c r="N17" s="41">
        <f t="shared" si="1"/>
        <v>0</v>
      </c>
      <c r="O17" s="41">
        <f t="shared" si="1"/>
        <v>0</v>
      </c>
      <c r="P17" s="41">
        <f t="shared" si="1"/>
        <v>0</v>
      </c>
      <c r="Q17" s="41">
        <f t="shared" si="1"/>
        <v>0</v>
      </c>
      <c r="R17" s="41">
        <f t="shared" si="1"/>
        <v>0</v>
      </c>
      <c r="S17" s="41">
        <f t="shared" si="1"/>
        <v>0</v>
      </c>
      <c r="T17" s="41">
        <f t="shared" si="1"/>
        <v>0</v>
      </c>
      <c r="U17" s="35">
        <f t="shared" si="1"/>
        <v>0</v>
      </c>
      <c r="V17" s="131">
        <f t="shared" si="0"/>
        <v>0</v>
      </c>
    </row>
    <row r="18" spans="1:22" ht="15" customHeight="1">
      <c r="A18" s="171" t="s">
        <v>21</v>
      </c>
      <c r="B18" s="172"/>
      <c r="C18" s="172"/>
      <c r="D18" s="172"/>
      <c r="E18" s="172"/>
      <c r="F18" s="172"/>
      <c r="G18" s="172"/>
      <c r="H18" s="172"/>
      <c r="I18" s="173"/>
      <c r="J18" s="36">
        <f aca="true" t="shared" si="2" ref="J18:U18">SUM(J7:J17)</f>
        <v>0</v>
      </c>
      <c r="K18" s="90">
        <f t="shared" si="2"/>
        <v>0</v>
      </c>
      <c r="L18" s="37">
        <f t="shared" si="2"/>
        <v>0</v>
      </c>
      <c r="M18" s="37">
        <f t="shared" si="2"/>
        <v>0</v>
      </c>
      <c r="N18" s="48">
        <f t="shared" si="2"/>
        <v>0</v>
      </c>
      <c r="O18" s="37">
        <f t="shared" si="2"/>
        <v>0</v>
      </c>
      <c r="P18" s="90">
        <f t="shared" si="2"/>
        <v>0</v>
      </c>
      <c r="Q18" s="90">
        <f t="shared" si="2"/>
        <v>0</v>
      </c>
      <c r="R18" s="37">
        <f t="shared" si="2"/>
        <v>0</v>
      </c>
      <c r="S18" s="37">
        <f t="shared" si="2"/>
        <v>0</v>
      </c>
      <c r="T18" s="48">
        <f t="shared" si="2"/>
        <v>0</v>
      </c>
      <c r="U18" s="48">
        <f t="shared" si="2"/>
        <v>0</v>
      </c>
      <c r="V18" s="126">
        <f t="shared" si="0"/>
        <v>0</v>
      </c>
    </row>
    <row r="19" spans="1:22" ht="15" customHeight="1">
      <c r="A19" s="71"/>
      <c r="B19" s="178" t="str">
        <f>'様式12-2 収入積算'!B19</f>
        <v>居住費</v>
      </c>
      <c r="C19" s="179"/>
      <c r="D19" s="179"/>
      <c r="E19" s="179"/>
      <c r="F19" s="180"/>
      <c r="G19" s="19"/>
      <c r="H19" s="136">
        <f>'様式12-2 収入積算'!H19</f>
        <v>0</v>
      </c>
      <c r="I19" s="27" t="s">
        <v>13</v>
      </c>
      <c r="J19" s="38">
        <v>0</v>
      </c>
      <c r="K19" s="91">
        <f>ROUNDDOWN($H19*$C$5*J$5*30/1000,)</f>
        <v>0</v>
      </c>
      <c r="L19" s="39">
        <f>ROUNDDOWN($H19*$C$5*K$5*31/1000,)</f>
        <v>0</v>
      </c>
      <c r="M19" s="39">
        <f>ROUNDDOWN($H19*$C$5*L$5*30/1000,)</f>
        <v>0</v>
      </c>
      <c r="N19" s="39">
        <f aca="true" t="shared" si="3" ref="N19:O22">ROUNDDOWN($H19*$C$5*M$5*31/1000,)</f>
        <v>0</v>
      </c>
      <c r="O19" s="39">
        <f t="shared" si="3"/>
        <v>0</v>
      </c>
      <c r="P19" s="91">
        <f>ROUNDDOWN($H19*$C$5*O$5*30/1000,)</f>
        <v>0</v>
      </c>
      <c r="Q19" s="91">
        <f>ROUNDDOWN($H19*$C$5*P$5*31/1000,)</f>
        <v>0</v>
      </c>
      <c r="R19" s="39">
        <f>ROUNDDOWN($H19*$C$5*Q$5*30/1000,)</f>
        <v>0</v>
      </c>
      <c r="S19" s="39">
        <f aca="true" t="shared" si="4" ref="S19:T22">ROUNDDOWN($H19*$C$5*R$5*31/1000,)</f>
        <v>0</v>
      </c>
      <c r="T19" s="39">
        <f t="shared" si="4"/>
        <v>0</v>
      </c>
      <c r="U19" s="49">
        <f>ROUNDDOWN($H19*$C$5*T$5*28/1000,)</f>
        <v>0</v>
      </c>
      <c r="V19" s="132">
        <f t="shared" si="0"/>
        <v>0</v>
      </c>
    </row>
    <row r="20" spans="1:22" ht="15" customHeight="1">
      <c r="A20" s="72"/>
      <c r="B20" s="166" t="str">
        <f>'様式12-2 収入積算'!B20</f>
        <v>食費</v>
      </c>
      <c r="C20" s="148"/>
      <c r="D20" s="148"/>
      <c r="E20" s="148"/>
      <c r="F20" s="149"/>
      <c r="G20" s="2"/>
      <c r="H20" s="135">
        <f>'様式12-2 収入積算'!H20</f>
        <v>0</v>
      </c>
      <c r="I20" s="25" t="s">
        <v>13</v>
      </c>
      <c r="J20" s="40">
        <v>0</v>
      </c>
      <c r="K20" s="92">
        <f>ROUNDDOWN($H20*$C$5*J$5*30/1000,)</f>
        <v>0</v>
      </c>
      <c r="L20" s="41">
        <f>ROUNDDOWN($H20*$C$5*K$5*31/1000,)</f>
        <v>0</v>
      </c>
      <c r="M20" s="41">
        <f>ROUNDDOWN($H20*$C$5*L$5*30/1000,)</f>
        <v>0</v>
      </c>
      <c r="N20" s="41">
        <f t="shared" si="3"/>
        <v>0</v>
      </c>
      <c r="O20" s="41">
        <f t="shared" si="3"/>
        <v>0</v>
      </c>
      <c r="P20" s="92">
        <f>ROUNDDOWN($H20*$C$5*O$5*30/1000,)</f>
        <v>0</v>
      </c>
      <c r="Q20" s="92">
        <f>ROUNDDOWN($H20*$C$5*P$5*31/1000,)</f>
        <v>0</v>
      </c>
      <c r="R20" s="41">
        <f>ROUNDDOWN($H20*$C$5*Q$5*30/1000,)</f>
        <v>0</v>
      </c>
      <c r="S20" s="41">
        <f t="shared" si="4"/>
        <v>0</v>
      </c>
      <c r="T20" s="41">
        <f t="shared" si="4"/>
        <v>0</v>
      </c>
      <c r="U20" s="35">
        <f>ROUNDDOWN($H20*$C$5*T$5*28/1000,)</f>
        <v>0</v>
      </c>
      <c r="V20" s="130">
        <f t="shared" si="0"/>
        <v>0</v>
      </c>
    </row>
    <row r="21" spans="1:22" ht="15" customHeight="1">
      <c r="A21" s="72"/>
      <c r="B21" s="166" t="str">
        <f>'様式12-2 収入積算'!B21</f>
        <v>日常生活費</v>
      </c>
      <c r="C21" s="148"/>
      <c r="D21" s="148"/>
      <c r="E21" s="148"/>
      <c r="F21" s="149"/>
      <c r="G21" s="2"/>
      <c r="H21" s="135">
        <f>'様式12-2 収入積算'!H21</f>
        <v>0</v>
      </c>
      <c r="I21" s="25" t="s">
        <v>13</v>
      </c>
      <c r="J21" s="40">
        <v>0</v>
      </c>
      <c r="K21" s="92">
        <f>ROUNDDOWN($H21*$C$5*J$5*30/1000,)</f>
        <v>0</v>
      </c>
      <c r="L21" s="41">
        <f>ROUNDDOWN($H21*$C$5*K$5*31/1000,)</f>
        <v>0</v>
      </c>
      <c r="M21" s="41">
        <f>ROUNDDOWN($H21*$C$5*L$5*30/1000,)</f>
        <v>0</v>
      </c>
      <c r="N21" s="41">
        <f t="shared" si="3"/>
        <v>0</v>
      </c>
      <c r="O21" s="41">
        <f t="shared" si="3"/>
        <v>0</v>
      </c>
      <c r="P21" s="92">
        <f>ROUNDDOWN($H21*$C$5*O$5*30/1000,)</f>
        <v>0</v>
      </c>
      <c r="Q21" s="92">
        <f>ROUNDDOWN($H21*$C$5*P$5*31/1000,)</f>
        <v>0</v>
      </c>
      <c r="R21" s="41">
        <f>ROUNDDOWN($H21*$C$5*Q$5*30/1000,)</f>
        <v>0</v>
      </c>
      <c r="S21" s="41">
        <f t="shared" si="4"/>
        <v>0</v>
      </c>
      <c r="T21" s="41">
        <f t="shared" si="4"/>
        <v>0</v>
      </c>
      <c r="U21" s="35">
        <f>ROUNDDOWN($H21*$C$5*T$5*28/1000,)</f>
        <v>0</v>
      </c>
      <c r="V21" s="130">
        <f t="shared" si="0"/>
        <v>0</v>
      </c>
    </row>
    <row r="22" spans="1:22" ht="15" customHeight="1">
      <c r="A22" s="72"/>
      <c r="B22" s="167">
        <f>'様式12-2 収入積算'!B22</f>
        <v>0</v>
      </c>
      <c r="C22" s="161"/>
      <c r="D22" s="161"/>
      <c r="E22" s="161"/>
      <c r="F22" s="162"/>
      <c r="G22" s="21"/>
      <c r="H22" s="137">
        <f>'様式12-2 収入積算'!H22</f>
        <v>0</v>
      </c>
      <c r="I22" s="26" t="s">
        <v>13</v>
      </c>
      <c r="J22" s="44">
        <v>0</v>
      </c>
      <c r="K22" s="93">
        <f>ROUNDDOWN($H22*$C$5*J$5*30/1000,)</f>
        <v>0</v>
      </c>
      <c r="L22" s="45">
        <f>ROUNDDOWN($H22*$C$5*K$5*31/1000,)</f>
        <v>0</v>
      </c>
      <c r="M22" s="45">
        <f>ROUNDDOWN($H22*$C$5*L$5*30/1000,)</f>
        <v>0</v>
      </c>
      <c r="N22" s="45">
        <f t="shared" si="3"/>
        <v>0</v>
      </c>
      <c r="O22" s="45">
        <f t="shared" si="3"/>
        <v>0</v>
      </c>
      <c r="P22" s="93">
        <f>ROUNDDOWN($H22*$C$5*O$5*30/1000,)</f>
        <v>0</v>
      </c>
      <c r="Q22" s="93">
        <f>ROUNDDOWN($H22*$C$5*P$5*31/1000,)</f>
        <v>0</v>
      </c>
      <c r="R22" s="45">
        <f>ROUNDDOWN($H22*$C$5*Q$5*30/1000,)</f>
        <v>0</v>
      </c>
      <c r="S22" s="45">
        <f t="shared" si="4"/>
        <v>0</v>
      </c>
      <c r="T22" s="45">
        <f t="shared" si="4"/>
        <v>0</v>
      </c>
      <c r="U22" s="43">
        <f>ROUNDDOWN($H22*$C$5*T$5*28/1000,)</f>
        <v>0</v>
      </c>
      <c r="V22" s="131">
        <f t="shared" si="0"/>
        <v>0</v>
      </c>
    </row>
    <row r="23" spans="1:22" ht="15" customHeight="1">
      <c r="A23" s="171" t="s">
        <v>20</v>
      </c>
      <c r="B23" s="172"/>
      <c r="C23" s="172"/>
      <c r="D23" s="172"/>
      <c r="E23" s="172"/>
      <c r="F23" s="172"/>
      <c r="G23" s="172"/>
      <c r="H23" s="172"/>
      <c r="I23" s="173"/>
      <c r="J23" s="36">
        <f aca="true" t="shared" si="5" ref="J23:U23">SUM(J19:J22)</f>
        <v>0</v>
      </c>
      <c r="K23" s="90">
        <f t="shared" si="5"/>
        <v>0</v>
      </c>
      <c r="L23" s="37">
        <f t="shared" si="5"/>
        <v>0</v>
      </c>
      <c r="M23" s="37">
        <f t="shared" si="5"/>
        <v>0</v>
      </c>
      <c r="N23" s="48">
        <f t="shared" si="5"/>
        <v>0</v>
      </c>
      <c r="O23" s="37">
        <f t="shared" si="5"/>
        <v>0</v>
      </c>
      <c r="P23" s="90">
        <f t="shared" si="5"/>
        <v>0</v>
      </c>
      <c r="Q23" s="90">
        <f t="shared" si="5"/>
        <v>0</v>
      </c>
      <c r="R23" s="37">
        <f t="shared" si="5"/>
        <v>0</v>
      </c>
      <c r="S23" s="37">
        <f t="shared" si="5"/>
        <v>0</v>
      </c>
      <c r="T23" s="48">
        <f t="shared" si="5"/>
        <v>0</v>
      </c>
      <c r="U23" s="48">
        <f t="shared" si="5"/>
        <v>0</v>
      </c>
      <c r="V23" s="126">
        <f t="shared" si="0"/>
        <v>0</v>
      </c>
    </row>
    <row r="24" spans="1:22" ht="15" customHeight="1" thickBot="1">
      <c r="A24" s="168" t="s">
        <v>24</v>
      </c>
      <c r="B24" s="169"/>
      <c r="C24" s="169"/>
      <c r="D24" s="169"/>
      <c r="E24" s="169"/>
      <c r="F24" s="169"/>
      <c r="G24" s="169"/>
      <c r="H24" s="169"/>
      <c r="I24" s="170"/>
      <c r="J24" s="68">
        <f aca="true" t="shared" si="6" ref="J24:U24">SUM(J23,J18)</f>
        <v>0</v>
      </c>
      <c r="K24" s="97">
        <f t="shared" si="6"/>
        <v>0</v>
      </c>
      <c r="L24" s="69">
        <f t="shared" si="6"/>
        <v>0</v>
      </c>
      <c r="M24" s="69">
        <f t="shared" si="6"/>
        <v>0</v>
      </c>
      <c r="N24" s="73">
        <f t="shared" si="6"/>
        <v>0</v>
      </c>
      <c r="O24" s="69">
        <f t="shared" si="6"/>
        <v>0</v>
      </c>
      <c r="P24" s="97">
        <f t="shared" si="6"/>
        <v>0</v>
      </c>
      <c r="Q24" s="97">
        <f t="shared" si="6"/>
        <v>0</v>
      </c>
      <c r="R24" s="69">
        <f t="shared" si="6"/>
        <v>0</v>
      </c>
      <c r="S24" s="69">
        <f t="shared" si="6"/>
        <v>0</v>
      </c>
      <c r="T24" s="73">
        <f t="shared" si="6"/>
        <v>0</v>
      </c>
      <c r="U24" s="73">
        <f t="shared" si="6"/>
        <v>0</v>
      </c>
      <c r="V24" s="127">
        <f t="shared" si="0"/>
        <v>0</v>
      </c>
    </row>
    <row r="25" spans="1:15" ht="1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2"/>
      <c r="K25" s="102"/>
      <c r="L25" s="102"/>
      <c r="M25" s="102"/>
      <c r="N25" s="102"/>
      <c r="O25" s="102"/>
    </row>
    <row r="26" spans="1:22" ht="15" customHeight="1" thickBot="1">
      <c r="A26" s="104" t="s">
        <v>34</v>
      </c>
      <c r="B26" s="103"/>
      <c r="C26" s="103"/>
      <c r="D26" s="103"/>
      <c r="E26" s="103"/>
      <c r="F26" s="103"/>
      <c r="G26" s="103"/>
      <c r="H26" s="103"/>
      <c r="I26" s="103"/>
      <c r="J26" s="100"/>
      <c r="K26" s="99" t="s">
        <v>29</v>
      </c>
      <c r="L26" s="62">
        <f>L3</f>
        <v>0</v>
      </c>
      <c r="M26" s="115"/>
      <c r="N26" s="1"/>
      <c r="O26" s="1"/>
      <c r="U26" s="114"/>
      <c r="V26" s="110" t="s">
        <v>26</v>
      </c>
    </row>
    <row r="27" spans="1:22" ht="15" customHeight="1" thickBot="1">
      <c r="A27" s="153"/>
      <c r="B27" s="154"/>
      <c r="C27" s="154"/>
      <c r="D27" s="154"/>
      <c r="E27" s="154"/>
      <c r="F27" s="154"/>
      <c r="G27" s="150" t="s">
        <v>22</v>
      </c>
      <c r="H27" s="151"/>
      <c r="I27" s="152"/>
      <c r="J27" s="118" t="str">
        <f>J4</f>
        <v>４月</v>
      </c>
      <c r="K27" s="98" t="str">
        <f>K4</f>
        <v>５月</v>
      </c>
      <c r="L27" s="98" t="str">
        <f>L4</f>
        <v>６月</v>
      </c>
      <c r="M27" s="98" t="str">
        <f aca="true" t="shared" si="7" ref="M27:V27">M4</f>
        <v>７月</v>
      </c>
      <c r="N27" s="98" t="str">
        <f t="shared" si="7"/>
        <v>８月</v>
      </c>
      <c r="O27" s="98" t="str">
        <f t="shared" si="7"/>
        <v>９月</v>
      </c>
      <c r="P27" s="98" t="str">
        <f t="shared" si="7"/>
        <v>１０月</v>
      </c>
      <c r="Q27" s="98" t="str">
        <f t="shared" si="7"/>
        <v>１１月</v>
      </c>
      <c r="R27" s="98" t="str">
        <f t="shared" si="7"/>
        <v>１２月</v>
      </c>
      <c r="S27" s="98" t="str">
        <f t="shared" si="7"/>
        <v>１月</v>
      </c>
      <c r="T27" s="98" t="str">
        <f t="shared" si="7"/>
        <v>２月</v>
      </c>
      <c r="U27" s="119" t="str">
        <f t="shared" si="7"/>
        <v>３月</v>
      </c>
      <c r="V27" s="119" t="str">
        <f t="shared" si="7"/>
        <v>年度計</v>
      </c>
    </row>
    <row r="28" spans="1:22" ht="15" customHeight="1">
      <c r="A28" s="185" t="s">
        <v>25</v>
      </c>
      <c r="B28" s="186"/>
      <c r="C28" s="139">
        <f>'様式12-2 収入積算'!C28</f>
        <v>0</v>
      </c>
      <c r="D28" s="30" t="s">
        <v>0</v>
      </c>
      <c r="E28" s="30"/>
      <c r="F28" s="30"/>
      <c r="G28" s="144" t="s">
        <v>3</v>
      </c>
      <c r="H28" s="144"/>
      <c r="I28" s="145"/>
      <c r="J28" s="94">
        <v>0.3</v>
      </c>
      <c r="K28" s="95">
        <v>0.4</v>
      </c>
      <c r="L28" s="74">
        <v>0.5</v>
      </c>
      <c r="M28" s="74">
        <v>0.6</v>
      </c>
      <c r="N28" s="75">
        <v>0.7</v>
      </c>
      <c r="O28" s="74">
        <v>0.8</v>
      </c>
      <c r="P28" s="122">
        <v>0.8</v>
      </c>
      <c r="Q28" s="95">
        <v>0.8</v>
      </c>
      <c r="R28" s="74">
        <v>0.8</v>
      </c>
      <c r="S28" s="74">
        <v>0.85</v>
      </c>
      <c r="T28" s="75">
        <v>0.85</v>
      </c>
      <c r="U28" s="75">
        <v>0.85</v>
      </c>
      <c r="V28" s="128">
        <f>AVERAGE(J28:U28)</f>
        <v>0.6874999999999999</v>
      </c>
    </row>
    <row r="29" spans="1:22" ht="15" customHeight="1">
      <c r="A29" s="71"/>
      <c r="B29" s="11" t="s">
        <v>16</v>
      </c>
      <c r="C29" s="12"/>
      <c r="D29" s="12"/>
      <c r="E29" s="12"/>
      <c r="F29" s="12"/>
      <c r="G29" s="12"/>
      <c r="H29" s="18" t="s">
        <v>19</v>
      </c>
      <c r="I29" s="106" t="s">
        <v>2</v>
      </c>
      <c r="J29" s="53"/>
      <c r="K29" s="50"/>
      <c r="L29" s="42"/>
      <c r="M29" s="42"/>
      <c r="N29" s="42"/>
      <c r="O29" s="50"/>
      <c r="P29" s="123"/>
      <c r="Q29" s="50"/>
      <c r="R29" s="42"/>
      <c r="S29" s="42"/>
      <c r="T29" s="42"/>
      <c r="U29" s="42"/>
      <c r="V29" s="133"/>
    </row>
    <row r="30" spans="1:22" ht="15" customHeight="1">
      <c r="A30" s="72"/>
      <c r="B30" s="10"/>
      <c r="C30" s="2" t="s">
        <v>4</v>
      </c>
      <c r="D30" s="5" t="s">
        <v>5</v>
      </c>
      <c r="E30" s="135">
        <f>'様式12-2 収入積算'!E30</f>
        <v>0</v>
      </c>
      <c r="F30" s="4" t="s">
        <v>6</v>
      </c>
      <c r="G30" s="2"/>
      <c r="H30" s="57">
        <f>'様式12-2 収入積算'!H30</f>
        <v>711</v>
      </c>
      <c r="I30" s="25" t="s">
        <v>7</v>
      </c>
      <c r="J30" s="88">
        <v>0</v>
      </c>
      <c r="K30" s="41">
        <f>ROUNDDOWN($E30*$H30*30*$L$26*J$28*0.1/1000,)</f>
        <v>0</v>
      </c>
      <c r="L30" s="41">
        <f>ROUNDDOWN($E30*$H30*31*$L$26*K$28*0.1/1000+$E30*$H30*30*$L$26*J$28*0.9/1000,)</f>
        <v>0</v>
      </c>
      <c r="M30" s="41">
        <f>ROUNDDOWN($E30*$H30*30*$L$26*L$28*0.1/1000+$E30*$H30*31*$L$26*K$28*0.9/1000,)</f>
        <v>0</v>
      </c>
      <c r="N30" s="41">
        <f>ROUNDDOWN($E30*$H30*31*$L$26*M$28*0.1/1000+$E30*$H30*30*$L$26*L$28*0.9/1000,)</f>
        <v>0</v>
      </c>
      <c r="O30" s="41">
        <f>ROUNDDOWN($E30*$H30*31*$L$26*N$28*0.1/1000+$E30*$H30*31*$L$26*M$28*0.9/1000,)</f>
        <v>0</v>
      </c>
      <c r="P30" s="41">
        <f>ROUNDDOWN($E30*$H30*30*$L$26*O$28*0.1/1000+$E30*$H30*31*$L$26*N$28*0.9/1000,)</f>
        <v>0</v>
      </c>
      <c r="Q30" s="41">
        <f>ROUNDDOWN($E30*$H30*31*$L$26*P$28*0.1/1000+$E30*$H30*30*$L$26*O$28*0.9/1000,)</f>
        <v>0</v>
      </c>
      <c r="R30" s="41">
        <f>ROUNDDOWN($E30*$H30*30*$L$26*Q$28*0.1/1000+$E30*$H30*31*$L$26*P$28*0.9/1000,)</f>
        <v>0</v>
      </c>
      <c r="S30" s="41">
        <f>ROUNDDOWN($E30*$H30*31*$L$26*R$28*0.1/1000+$E30*$H30*31*$L$26*Q$28*0.9/1000,)</f>
        <v>0</v>
      </c>
      <c r="T30" s="41">
        <f>ROUNDDOWN($E30*$H30*30*$L$26*S$28*0.1/1000+$E30*$H30*31*$L$26*R$28*0.9/1000,)</f>
        <v>0</v>
      </c>
      <c r="U30" s="35">
        <f>ROUNDDOWN($E30*$H30*28*$L$26*T$28*0.1/1000+$E30*$H30*31*$L$26*S$28*0.9/1000,)</f>
        <v>0</v>
      </c>
      <c r="V30" s="130">
        <f aca="true" t="shared" si="8" ref="V30:V44">SUM(J30:U30)</f>
        <v>0</v>
      </c>
    </row>
    <row r="31" spans="1:22" ht="15" customHeight="1">
      <c r="A31" s="72"/>
      <c r="B31" s="8"/>
      <c r="C31" s="2" t="s">
        <v>8</v>
      </c>
      <c r="D31" s="5" t="s">
        <v>5</v>
      </c>
      <c r="E31" s="135">
        <f>'様式12-2 収入積算'!E31</f>
        <v>0</v>
      </c>
      <c r="F31" s="4" t="s">
        <v>6</v>
      </c>
      <c r="G31" s="2"/>
      <c r="H31" s="57">
        <f>'様式12-2 収入積算'!H31</f>
        <v>781</v>
      </c>
      <c r="I31" s="25" t="s">
        <v>7</v>
      </c>
      <c r="J31" s="88">
        <v>0</v>
      </c>
      <c r="K31" s="41">
        <f>ROUNDDOWN($E31*$H31*30*$L$26*J$28*0.1/1000,)</f>
        <v>0</v>
      </c>
      <c r="L31" s="41">
        <f>ROUNDDOWN($E31*$H31*31*$L$26*K$28*0.1/1000+$E31*$H31*30*$L$26*J$28*0.9/1000,)</f>
        <v>0</v>
      </c>
      <c r="M31" s="41">
        <f>ROUNDDOWN($E31*$H31*30*$L$26*L$28*0.1/1000+$E31*$H31*31*$L$26*K$28*0.9/1000,)</f>
        <v>0</v>
      </c>
      <c r="N31" s="41">
        <f>ROUNDDOWN($E31*$H31*31*$L$26*M$28*0.1/1000+$E31*$H31*30*$L$26*L$28*0.9/1000,)</f>
        <v>0</v>
      </c>
      <c r="O31" s="41">
        <f>ROUNDDOWN($E31*$H31*31*$L$26*N$28*0.1/1000+$E31*$H31*31*$L$26*M$28*0.9/1000,)</f>
        <v>0</v>
      </c>
      <c r="P31" s="41">
        <f>ROUNDDOWN($E31*$H31*30*$L$26*O$28*0.1/1000+$E31*$H31*31*$L$26*N$28*0.9/1000,)</f>
        <v>0</v>
      </c>
      <c r="Q31" s="41">
        <f>ROUNDDOWN($E31*$H31*31*$L$26*P$28*0.1/1000+$E31*$H31*30*$L$26*O$28*0.9/1000,)</f>
        <v>0</v>
      </c>
      <c r="R31" s="41">
        <f>ROUNDDOWN($E31*$H31*30*$L$26*Q$28*0.1/1000+$E31*$H31*31*$L$26*P$28*0.9/1000,)</f>
        <v>0</v>
      </c>
      <c r="S31" s="41">
        <f>ROUNDDOWN($E31*$H31*31*$L$26*R$28*0.1/1000+$E31*$H31*31*$L$26*Q$28*0.9/1000,)</f>
        <v>0</v>
      </c>
      <c r="T31" s="41">
        <f>ROUNDDOWN($E31*$H31*30*$L$26*S$28*0.1/1000+$E31*$H31*31*$L$26*R$28*0.9/1000,)</f>
        <v>0</v>
      </c>
      <c r="U31" s="35">
        <f>ROUNDDOWN($E31*$H31*28*$L$26*T$28*0.1/1000+$E31*$H31*31*$L$26*S$28*0.9/1000,)</f>
        <v>0</v>
      </c>
      <c r="V31" s="130">
        <f t="shared" si="8"/>
        <v>0</v>
      </c>
    </row>
    <row r="32" spans="1:22" ht="15" customHeight="1">
      <c r="A32" s="72"/>
      <c r="B32" s="8"/>
      <c r="C32" s="2" t="s">
        <v>9</v>
      </c>
      <c r="D32" s="5" t="s">
        <v>5</v>
      </c>
      <c r="E32" s="135">
        <f>'様式12-2 収入積算'!E32</f>
        <v>0</v>
      </c>
      <c r="F32" s="4" t="s">
        <v>6</v>
      </c>
      <c r="G32" s="2"/>
      <c r="H32" s="57">
        <f>'様式12-2 収入積算'!H32</f>
        <v>854</v>
      </c>
      <c r="I32" s="25" t="s">
        <v>7</v>
      </c>
      <c r="J32" s="88">
        <v>0</v>
      </c>
      <c r="K32" s="41">
        <f>ROUNDDOWN($E32*$H32*30*$L$26*J$28*0.1/1000,)</f>
        <v>0</v>
      </c>
      <c r="L32" s="41">
        <f>ROUNDDOWN($E32*$H32*31*$L$26*K$28*0.1/1000+$E32*$H32*30*$L$26*J$28*0.9/1000,)</f>
        <v>0</v>
      </c>
      <c r="M32" s="41">
        <f>ROUNDDOWN($E32*$H32*30*$L$26*L$28*0.1/1000+$E32*$H32*31*$L$26*K$28*0.9/1000,)</f>
        <v>0</v>
      </c>
      <c r="N32" s="41">
        <f>ROUNDDOWN($E32*$H32*31*$L$26*M$28*0.1/1000+$E32*$H32*30*$L$26*L$28*0.9/1000,)</f>
        <v>0</v>
      </c>
      <c r="O32" s="41">
        <f>ROUNDDOWN($E32*$H32*31*$L$26*N$28*0.1/1000+$E32*$H32*31*$L$26*M$28*0.9/1000,)</f>
        <v>0</v>
      </c>
      <c r="P32" s="41">
        <f>ROUNDDOWN($E32*$H32*30*$L$26*O$28*0.1/1000+$E32*$H32*31*$L$26*N$28*0.9/1000,)</f>
        <v>0</v>
      </c>
      <c r="Q32" s="41">
        <f>ROUNDDOWN($E32*$H32*31*$L$26*P$28*0.1/1000+$E32*$H32*30*$L$26*O$28*0.9/1000,)</f>
        <v>0</v>
      </c>
      <c r="R32" s="41">
        <f>ROUNDDOWN($E32*$H32*30*$L$26*Q$28*0.1/1000+$E32*$H32*31*$L$26*P$28*0.9/1000,)</f>
        <v>0</v>
      </c>
      <c r="S32" s="41">
        <f>ROUNDDOWN($E32*$H32*31*$L$26*R$28*0.1/1000+$E32*$H32*31*$L$26*Q$28*0.9/1000,)</f>
        <v>0</v>
      </c>
      <c r="T32" s="41">
        <f>ROUNDDOWN($E32*$H32*30*$L$26*S$28*0.1/1000+$E32*$H32*31*$L$26*R$28*0.9/1000,)</f>
        <v>0</v>
      </c>
      <c r="U32" s="35">
        <f>ROUNDDOWN($E32*$H32*28*$L$26*T$28*0.1/1000+$E32*$H32*31*$L$26*S$28*0.9/1000,)</f>
        <v>0</v>
      </c>
      <c r="V32" s="130">
        <f t="shared" si="8"/>
        <v>0</v>
      </c>
    </row>
    <row r="33" spans="1:22" ht="15" customHeight="1">
      <c r="A33" s="72"/>
      <c r="B33" s="8"/>
      <c r="C33" s="2" t="s">
        <v>10</v>
      </c>
      <c r="D33" s="5" t="s">
        <v>5</v>
      </c>
      <c r="E33" s="135">
        <f>'様式12-2 収入積算'!E33</f>
        <v>0</v>
      </c>
      <c r="F33" s="4" t="s">
        <v>6</v>
      </c>
      <c r="G33" s="2"/>
      <c r="H33" s="57">
        <f>'様式12-2 収入積算'!H33</f>
        <v>924</v>
      </c>
      <c r="I33" s="25" t="s">
        <v>7</v>
      </c>
      <c r="J33" s="88">
        <v>0</v>
      </c>
      <c r="K33" s="41">
        <f>ROUNDDOWN($E33*$H33*30*$L$26*J$28*0.1/1000,)</f>
        <v>0</v>
      </c>
      <c r="L33" s="41">
        <f>ROUNDDOWN($E33*$H33*31*$L$26*K$28*0.1/1000+$E33*$H33*30*$L$26*J$28*0.9/1000,)</f>
        <v>0</v>
      </c>
      <c r="M33" s="41">
        <f>ROUNDDOWN($E33*$H33*30*$L$26*L$28*0.1/1000+$E33*$H33*31*$L$26*K$28*0.9/1000,)</f>
        <v>0</v>
      </c>
      <c r="N33" s="41">
        <f>ROUNDDOWN($E33*$H33*31*$L$26*M$28*0.1/1000+$E33*$H33*30*$L$26*L$28*0.9/1000,)</f>
        <v>0</v>
      </c>
      <c r="O33" s="41">
        <f>ROUNDDOWN($E33*$H33*31*$L$26*N$28*0.1/1000+$E33*$H33*31*$L$26*M$28*0.9/1000,)</f>
        <v>0</v>
      </c>
      <c r="P33" s="41">
        <f>ROUNDDOWN($E33*$H33*30*$L$26*O$28*0.1/1000+$E33*$H33*31*$L$26*N$28*0.9/1000,)</f>
        <v>0</v>
      </c>
      <c r="Q33" s="41">
        <f>ROUNDDOWN($E33*$H33*31*$L$26*P$28*0.1/1000+$E33*$H33*30*$L$26*O$28*0.9/1000,)</f>
        <v>0</v>
      </c>
      <c r="R33" s="41">
        <f>ROUNDDOWN($E33*$H33*30*$L$26*Q$28*0.1/1000+$E33*$H33*31*$L$26*P$28*0.9/1000,)</f>
        <v>0</v>
      </c>
      <c r="S33" s="41">
        <f>ROUNDDOWN($E33*$H33*31*$L$26*R$28*0.1/1000+$E33*$H33*31*$L$26*Q$28*0.9/1000,)</f>
        <v>0</v>
      </c>
      <c r="T33" s="41">
        <f>ROUNDDOWN($E33*$H33*30*$L$26*S$28*0.1/1000+$E33*$H33*31*$L$26*R$28*0.9/1000,)</f>
        <v>0</v>
      </c>
      <c r="U33" s="35">
        <f>ROUNDDOWN($E33*$H33*28*$L$26*T$28*0.1/1000+$E33*$H33*31*$L$26*S$28*0.9/1000,)</f>
        <v>0</v>
      </c>
      <c r="V33" s="130">
        <f t="shared" si="8"/>
        <v>0</v>
      </c>
    </row>
    <row r="34" spans="1:22" ht="15" customHeight="1">
      <c r="A34" s="72"/>
      <c r="B34" s="9"/>
      <c r="C34" s="2" t="s">
        <v>11</v>
      </c>
      <c r="D34" s="5" t="s">
        <v>5</v>
      </c>
      <c r="E34" s="135">
        <f>'様式12-2 収入積算'!E34</f>
        <v>0</v>
      </c>
      <c r="F34" s="4" t="s">
        <v>6</v>
      </c>
      <c r="G34" s="2"/>
      <c r="H34" s="57">
        <f>'様式12-2 収入積算'!H34</f>
        <v>993</v>
      </c>
      <c r="I34" s="25" t="s">
        <v>7</v>
      </c>
      <c r="J34" s="88">
        <v>0</v>
      </c>
      <c r="K34" s="41">
        <f>ROUNDDOWN($E34*$H34*30*$L$26*J$28*0.1/1000,)</f>
        <v>0</v>
      </c>
      <c r="L34" s="41">
        <f>ROUNDDOWN($E34*$H34*31*$L$26*K$28*0.1/1000+$E34*$H34*30*$L$26*J$28*0.9/1000,)</f>
        <v>0</v>
      </c>
      <c r="M34" s="41">
        <f>ROUNDDOWN($E34*$H34*30*$L$26*L$28*0.1/1000+$E34*$H34*31*$L$26*K$28*0.9/1000,)</f>
        <v>0</v>
      </c>
      <c r="N34" s="41">
        <f>ROUNDDOWN($E34*$H34*31*$L$26*M$28*0.1/1000+$E34*$H34*30*$L$26*L$28*0.9/1000,)</f>
        <v>0</v>
      </c>
      <c r="O34" s="41">
        <f>ROUNDDOWN($E34*$H34*31*$L$26*N$28*0.1/1000+$E34*$H34*31*$L$26*M$28*0.9/1000,)</f>
        <v>0</v>
      </c>
      <c r="P34" s="41">
        <f>ROUNDDOWN($E34*$H34*30*$L$26*O$28*0.1/1000+$E34*$H34*31*$L$26*N$28*0.9/1000,)</f>
        <v>0</v>
      </c>
      <c r="Q34" s="41">
        <f>ROUNDDOWN($E34*$H34*31*$L$26*P$28*0.1/1000+$E34*$H34*30*$L$26*O$28*0.9/1000,)</f>
        <v>0</v>
      </c>
      <c r="R34" s="41">
        <f>ROUNDDOWN($E34*$H34*30*$L$26*Q$28*0.1/1000+$E34*$H34*31*$L$26*P$28*0.9/1000,)</f>
        <v>0</v>
      </c>
      <c r="S34" s="41">
        <f>ROUNDDOWN($E34*$H34*31*$L$26*R$28*0.1/1000+$E34*$H34*31*$L$26*Q$28*0.9/1000,)</f>
        <v>0</v>
      </c>
      <c r="T34" s="41">
        <f>ROUNDDOWN($E34*$H34*30*$L$26*S$28*0.1/1000+$E34*$H34*31*$L$26*R$28*0.9/1000,)</f>
        <v>0</v>
      </c>
      <c r="U34" s="35">
        <f>ROUNDDOWN($E34*$H34*28*$L$26*T$28*0.1/1000+$E34*$H34*31*$L$26*S$28*0.9/1000,)</f>
        <v>0</v>
      </c>
      <c r="V34" s="130">
        <f t="shared" si="8"/>
        <v>0</v>
      </c>
    </row>
    <row r="35" spans="1:22" ht="15" customHeight="1">
      <c r="A35" s="72"/>
      <c r="B35" s="163" t="s">
        <v>35</v>
      </c>
      <c r="C35" s="177">
        <f>'様式12-2 収入積算'!C35</f>
        <v>0</v>
      </c>
      <c r="D35" s="148"/>
      <c r="E35" s="148"/>
      <c r="F35" s="149"/>
      <c r="G35" s="2"/>
      <c r="H35" s="57">
        <f>'様式12-2 収入積算'!H35</f>
        <v>0</v>
      </c>
      <c r="I35" s="25" t="s">
        <v>7</v>
      </c>
      <c r="J35" s="88">
        <v>0</v>
      </c>
      <c r="K35" s="41">
        <f>ROUNDDOWN($C$28*$H35*30*$L$26*J$28*0.1/1000,)</f>
        <v>0</v>
      </c>
      <c r="L35" s="41">
        <f>ROUNDDOWN($C$28*$H35*31*$L$26*K$28*0.1/1000+$C$28*$H35*30*$L$26*J$28*0.9/1000,)</f>
        <v>0</v>
      </c>
      <c r="M35" s="41">
        <f>ROUNDDOWN($C$28*$H35*30*$L$26*L$28*0.1/1000+$C$28*$H35*31*$L$26*K$28*0.9/1000,)</f>
        <v>0</v>
      </c>
      <c r="N35" s="41">
        <f>ROUNDDOWN($C$28*$H35*31*$L$26*M$28*0.1/1000+$C$28*$H35*30*$L$26*L$28*0.9/1000,)</f>
        <v>0</v>
      </c>
      <c r="O35" s="41">
        <f>ROUNDDOWN($C$28*$H35*31*$L$26*N$28*0.1/1000+$C$28*$H35*31*$L$26*M$28*0.9/1000,)</f>
        <v>0</v>
      </c>
      <c r="P35" s="41">
        <f>ROUNDDOWN($C$28*$H35*30*$L$26*O$28*0.1/1000+$C$28*$H35*31*$L$26*N$28*0.9/1000,)</f>
        <v>0</v>
      </c>
      <c r="Q35" s="41">
        <f>ROUNDDOWN($C$28*$H35*31*$L$26*P$28*0.1/1000+$C$28*$H35*30*$L$26*O$28*0.9/1000,)</f>
        <v>0</v>
      </c>
      <c r="R35" s="41">
        <f>ROUNDDOWN($C$28*$H35*30*$L$26*Q$28*0.1/1000+$C$28*$H35*31*$L$26*P$28*0.9/1000,)</f>
        <v>0</v>
      </c>
      <c r="S35" s="41">
        <f>ROUNDDOWN($C$28*$H35*31*$L$26*R$28*0.1/1000+$C$28*$H35*31*$L$26*Q$28*0.9/1000,)</f>
        <v>0</v>
      </c>
      <c r="T35" s="41">
        <f>ROUNDDOWN($C$28*$H35*30*$L$26*S$28*0.1/1000+$C$28*$H35*31*$L$26*R$28*0.9/1000,)</f>
        <v>0</v>
      </c>
      <c r="U35" s="35">
        <f>ROUNDDOWN($C$28*$H35*28*$L$26*T$28*0.1/1000+$C$28*$H35*31*$L$26*S$28*0.9/1000,)</f>
        <v>0</v>
      </c>
      <c r="V35" s="130">
        <f t="shared" si="8"/>
        <v>0</v>
      </c>
    </row>
    <row r="36" spans="1:22" ht="15" customHeight="1">
      <c r="A36" s="72"/>
      <c r="B36" s="164"/>
      <c r="C36" s="177">
        <f>'様式12-2 収入積算'!C36</f>
        <v>0</v>
      </c>
      <c r="D36" s="148"/>
      <c r="E36" s="148"/>
      <c r="F36" s="149"/>
      <c r="G36" s="21"/>
      <c r="H36" s="58">
        <f>'様式12-2 収入積算'!H36</f>
        <v>0</v>
      </c>
      <c r="I36" s="25" t="s">
        <v>7</v>
      </c>
      <c r="J36" s="40">
        <v>0</v>
      </c>
      <c r="K36" s="41">
        <f>ROUNDDOWN($C$28*$H36*30*$L$26*J$28*0.1/1000,)</f>
        <v>0</v>
      </c>
      <c r="L36" s="41">
        <f>ROUNDDOWN($C$28*$H36*31*$L$26*K$28*0.1/1000+$C$28*$H36*30*$L$26*J$28*0.9/1000,)</f>
        <v>0</v>
      </c>
      <c r="M36" s="41">
        <f>ROUNDDOWN($C$28*$H36*30*$L$26*L$28*0.1/1000+$C$28*$H36*31*$L$26*K$28*0.9/1000,)</f>
        <v>0</v>
      </c>
      <c r="N36" s="41">
        <f>ROUNDDOWN($C$28*$H36*31*$L$26*M$28*0.1/1000+$C$28*$H36*30*$L$26*L$28*0.9/1000,)</f>
        <v>0</v>
      </c>
      <c r="O36" s="41">
        <f>ROUNDDOWN($C$28*$H36*31*$L$26*N$28*0.1/1000+$C$28*$H36*31*$L$26*M$28*0.9/1000,)</f>
        <v>0</v>
      </c>
      <c r="P36" s="41">
        <f>ROUNDDOWN($C$28*$H36*30*$L$26*O$28*0.1/1000+$C$28*$H36*31*$L$26*N$28*0.9/1000,)</f>
        <v>0</v>
      </c>
      <c r="Q36" s="41">
        <f>ROUNDDOWN($C$28*$H36*31*$L$26*P$28*0.1/1000+$C$28*$H36*30*$L$26*O$28*0.9/1000,)</f>
        <v>0</v>
      </c>
      <c r="R36" s="41">
        <f>ROUNDDOWN($C$28*$H36*30*$L$26*Q$28*0.1/1000+$C$28*$H36*31*$L$26*P$28*0.9/1000,)</f>
        <v>0</v>
      </c>
      <c r="S36" s="41">
        <f>ROUNDDOWN($C$28*$H36*31*$L$26*R$28*0.1/1000+$C$28*$H36*31*$L$26*Q$28*0.9/1000,)</f>
        <v>0</v>
      </c>
      <c r="T36" s="41">
        <f>ROUNDDOWN($C$28*$H36*30*$L$26*S$28*0.1/1000+$C$28*$H36*31*$L$26*R$28*0.9/1000,)</f>
        <v>0</v>
      </c>
      <c r="U36" s="35">
        <f>ROUNDDOWN($C$28*$H36*28*$L$26*T$28*0.1/1000+$C$28*$H36*31*$L$26*S$28*0.9/1000,)</f>
        <v>0</v>
      </c>
      <c r="V36" s="130">
        <f t="shared" si="8"/>
        <v>0</v>
      </c>
    </row>
    <row r="37" spans="1:22" ht="15" customHeight="1">
      <c r="A37" s="72"/>
      <c r="B37" s="165"/>
      <c r="C37" s="146" t="str">
        <f>'様式12-2 収入積算'!C37</f>
        <v>介護職員処遇改善加算</v>
      </c>
      <c r="D37" s="161"/>
      <c r="E37" s="161"/>
      <c r="F37" s="162"/>
      <c r="G37" s="3"/>
      <c r="H37" s="142">
        <f>'様式12-2 収入積算'!H37</f>
        <v>0.025</v>
      </c>
      <c r="I37" s="26"/>
      <c r="J37" s="40">
        <v>0</v>
      </c>
      <c r="K37" s="41">
        <f>ROUNDDOWN(SUM(J30:J36)*$H37*0.1,0)</f>
        <v>0</v>
      </c>
      <c r="L37" s="41">
        <f aca="true" t="shared" si="9" ref="L37:U37">ROUNDDOWN(SUM(K30:K36)*$H37*0.1+SUM(J30:J36)*$H37*0.9,0)</f>
        <v>0</v>
      </c>
      <c r="M37" s="41">
        <f t="shared" si="9"/>
        <v>0</v>
      </c>
      <c r="N37" s="41">
        <f t="shared" si="9"/>
        <v>0</v>
      </c>
      <c r="O37" s="41">
        <f t="shared" si="9"/>
        <v>0</v>
      </c>
      <c r="P37" s="41">
        <f t="shared" si="9"/>
        <v>0</v>
      </c>
      <c r="Q37" s="41">
        <f t="shared" si="9"/>
        <v>0</v>
      </c>
      <c r="R37" s="41">
        <f t="shared" si="9"/>
        <v>0</v>
      </c>
      <c r="S37" s="41">
        <f t="shared" si="9"/>
        <v>0</v>
      </c>
      <c r="T37" s="41">
        <f t="shared" si="9"/>
        <v>0</v>
      </c>
      <c r="U37" s="35">
        <f t="shared" si="9"/>
        <v>0</v>
      </c>
      <c r="V37" s="134">
        <f t="shared" si="8"/>
        <v>0</v>
      </c>
    </row>
    <row r="38" spans="1:22" ht="15" customHeight="1">
      <c r="A38" s="171" t="s">
        <v>23</v>
      </c>
      <c r="B38" s="172"/>
      <c r="C38" s="172"/>
      <c r="D38" s="172"/>
      <c r="E38" s="172"/>
      <c r="F38" s="172"/>
      <c r="G38" s="172"/>
      <c r="H38" s="172"/>
      <c r="I38" s="173"/>
      <c r="J38" s="36">
        <f aca="true" t="shared" si="10" ref="J38:U38">SUM(J30:J37)</f>
        <v>0</v>
      </c>
      <c r="K38" s="37">
        <f t="shared" si="10"/>
        <v>0</v>
      </c>
      <c r="L38" s="37">
        <f t="shared" si="10"/>
        <v>0</v>
      </c>
      <c r="M38" s="37">
        <f t="shared" si="10"/>
        <v>0</v>
      </c>
      <c r="N38" s="48">
        <f t="shared" si="10"/>
        <v>0</v>
      </c>
      <c r="O38" s="37">
        <f t="shared" si="10"/>
        <v>0</v>
      </c>
      <c r="P38" s="90">
        <f t="shared" si="10"/>
        <v>0</v>
      </c>
      <c r="Q38" s="37">
        <f t="shared" si="10"/>
        <v>0</v>
      </c>
      <c r="R38" s="37">
        <f t="shared" si="10"/>
        <v>0</v>
      </c>
      <c r="S38" s="37">
        <f t="shared" si="10"/>
        <v>0</v>
      </c>
      <c r="T38" s="48">
        <f t="shared" si="10"/>
        <v>0</v>
      </c>
      <c r="U38" s="80">
        <f t="shared" si="10"/>
        <v>0</v>
      </c>
      <c r="V38" s="126">
        <f t="shared" si="8"/>
        <v>0</v>
      </c>
    </row>
    <row r="39" spans="1:22" ht="15" customHeight="1">
      <c r="A39" s="71"/>
      <c r="B39" s="178" t="str">
        <f>'様式12-2 収入積算'!B39</f>
        <v>滞在費</v>
      </c>
      <c r="C39" s="179"/>
      <c r="D39" s="179"/>
      <c r="E39" s="179"/>
      <c r="F39" s="180"/>
      <c r="G39" s="16"/>
      <c r="H39" s="140">
        <f>'様式12-2 収入積算'!H39</f>
        <v>0</v>
      </c>
      <c r="I39" s="108" t="s">
        <v>13</v>
      </c>
      <c r="J39" s="38">
        <v>0</v>
      </c>
      <c r="K39" s="39">
        <f>ROUNDDOWN($H39*$C$28*J$28*30/1000,)</f>
        <v>0</v>
      </c>
      <c r="L39" s="39">
        <f>ROUNDDOWN($H39*$C$28*K$28*31/1000,)</f>
        <v>0</v>
      </c>
      <c r="M39" s="39">
        <f>ROUNDDOWN($H39*$C$28*L$28*30/1000,)</f>
        <v>0</v>
      </c>
      <c r="N39" s="49">
        <f aca="true" t="shared" si="11" ref="N39:O42">ROUNDDOWN($H39*$C$28*M$28*31/1000,)</f>
        <v>0</v>
      </c>
      <c r="O39" s="39">
        <f t="shared" si="11"/>
        <v>0</v>
      </c>
      <c r="P39" s="91">
        <f>ROUNDDOWN($H39*$C$28*O$28*30/1000,)</f>
        <v>0</v>
      </c>
      <c r="Q39" s="39">
        <f>ROUNDDOWN($H39*$C$28*P$28*31/1000,)</f>
        <v>0</v>
      </c>
      <c r="R39" s="39">
        <f>ROUNDDOWN($H39*$C$28*Q$28*30/1000,)</f>
        <v>0</v>
      </c>
      <c r="S39" s="39">
        <f aca="true" t="shared" si="12" ref="S39:T42">ROUNDDOWN($H39*$C$28*R$28*31/1000,)</f>
        <v>0</v>
      </c>
      <c r="T39" s="49">
        <f t="shared" si="12"/>
        <v>0</v>
      </c>
      <c r="U39" s="81">
        <f>ROUNDDOWN($H39*$C$28*T$28*28/1000,)</f>
        <v>0</v>
      </c>
      <c r="V39" s="125">
        <f t="shared" si="8"/>
        <v>0</v>
      </c>
    </row>
    <row r="40" spans="1:22" ht="15" customHeight="1">
      <c r="A40" s="72"/>
      <c r="B40" s="166" t="str">
        <f>'様式12-2 収入積算'!B40</f>
        <v>食費</v>
      </c>
      <c r="C40" s="148"/>
      <c r="D40" s="148"/>
      <c r="E40" s="148"/>
      <c r="F40" s="149"/>
      <c r="G40" s="2"/>
      <c r="H40" s="135">
        <f>'様式12-2 収入積算'!H40</f>
        <v>0</v>
      </c>
      <c r="I40" s="25" t="s">
        <v>13</v>
      </c>
      <c r="J40" s="40">
        <v>0</v>
      </c>
      <c r="K40" s="41">
        <f>ROUNDDOWN($H40*$C$28*J$28*30/1000,)</f>
        <v>0</v>
      </c>
      <c r="L40" s="41">
        <f>ROUNDDOWN($H40*$C$28*K$28*31/1000,)</f>
        <v>0</v>
      </c>
      <c r="M40" s="41">
        <f>ROUNDDOWN($H40*$C$28*L$28*30/1000,)</f>
        <v>0</v>
      </c>
      <c r="N40" s="35">
        <f t="shared" si="11"/>
        <v>0</v>
      </c>
      <c r="O40" s="41">
        <f t="shared" si="11"/>
        <v>0</v>
      </c>
      <c r="P40" s="92">
        <f>ROUNDDOWN($H40*$C$28*O$28*30/1000,)</f>
        <v>0</v>
      </c>
      <c r="Q40" s="41">
        <f>ROUNDDOWN($H40*$C$28*P$28*31/1000,)</f>
        <v>0</v>
      </c>
      <c r="R40" s="41">
        <f>ROUNDDOWN($H40*$C$28*Q$28*30/1000,)</f>
        <v>0</v>
      </c>
      <c r="S40" s="41">
        <f t="shared" si="12"/>
        <v>0</v>
      </c>
      <c r="T40" s="35">
        <f t="shared" si="12"/>
        <v>0</v>
      </c>
      <c r="U40" s="78">
        <f>ROUNDDOWN($H40*$C$28*T$28*28/1000,)</f>
        <v>0</v>
      </c>
      <c r="V40" s="78">
        <f t="shared" si="8"/>
        <v>0</v>
      </c>
    </row>
    <row r="41" spans="1:22" ht="15" customHeight="1">
      <c r="A41" s="72"/>
      <c r="B41" s="166" t="str">
        <f>'様式12-2 収入積算'!B41</f>
        <v>日常生活費</v>
      </c>
      <c r="C41" s="148"/>
      <c r="D41" s="148"/>
      <c r="E41" s="148"/>
      <c r="F41" s="149"/>
      <c r="G41" s="2"/>
      <c r="H41" s="135">
        <f>'様式12-2 収入積算'!H41</f>
        <v>0</v>
      </c>
      <c r="I41" s="25" t="s">
        <v>13</v>
      </c>
      <c r="J41" s="40">
        <v>0</v>
      </c>
      <c r="K41" s="41">
        <f>ROUNDDOWN($H41*$C$28*J$28*30/1000,)</f>
        <v>0</v>
      </c>
      <c r="L41" s="41">
        <f>ROUNDDOWN($H41*$C$28*K$28*31/1000,)</f>
        <v>0</v>
      </c>
      <c r="M41" s="41">
        <f>ROUNDDOWN($H41*$C$28*L$28*30/1000,)</f>
        <v>0</v>
      </c>
      <c r="N41" s="35">
        <f t="shared" si="11"/>
        <v>0</v>
      </c>
      <c r="O41" s="41">
        <f t="shared" si="11"/>
        <v>0</v>
      </c>
      <c r="P41" s="92">
        <f>ROUNDDOWN($H41*$C$28*O$28*30/1000,)</f>
        <v>0</v>
      </c>
      <c r="Q41" s="41">
        <f>ROUNDDOWN($H41*$C$28*P$28*31/1000,)</f>
        <v>0</v>
      </c>
      <c r="R41" s="41">
        <f>ROUNDDOWN($H41*$C$28*Q$28*30/1000,)</f>
        <v>0</v>
      </c>
      <c r="S41" s="41">
        <f t="shared" si="12"/>
        <v>0</v>
      </c>
      <c r="T41" s="35">
        <f t="shared" si="12"/>
        <v>0</v>
      </c>
      <c r="U41" s="78">
        <f>ROUNDDOWN($H41*$C$28*T$28*28/1000,)</f>
        <v>0</v>
      </c>
      <c r="V41" s="78">
        <f t="shared" si="8"/>
        <v>0</v>
      </c>
    </row>
    <row r="42" spans="1:22" ht="15" customHeight="1">
      <c r="A42" s="72"/>
      <c r="B42" s="167">
        <f>'様式12-2 収入積算'!B42</f>
        <v>0</v>
      </c>
      <c r="C42" s="161"/>
      <c r="D42" s="161"/>
      <c r="E42" s="161"/>
      <c r="F42" s="162"/>
      <c r="G42" s="3"/>
      <c r="H42" s="141">
        <f>'様式12-2 収入積算'!H42</f>
        <v>0</v>
      </c>
      <c r="I42" s="107" t="s">
        <v>13</v>
      </c>
      <c r="J42" s="44">
        <v>0</v>
      </c>
      <c r="K42" s="45">
        <f>ROUNDDOWN($H42*$C$28*J$28*30/1000,)</f>
        <v>0</v>
      </c>
      <c r="L42" s="45">
        <f>ROUNDDOWN($H42*$C$28*K$28*31/1000,)</f>
        <v>0</v>
      </c>
      <c r="M42" s="45">
        <f>ROUNDDOWN($H42*$C$28*L$28*30/1000,)</f>
        <v>0</v>
      </c>
      <c r="N42" s="43">
        <f t="shared" si="11"/>
        <v>0</v>
      </c>
      <c r="O42" s="45">
        <f t="shared" si="11"/>
        <v>0</v>
      </c>
      <c r="P42" s="93">
        <f>ROUNDDOWN($H42*$C$28*O$28*30/1000,)</f>
        <v>0</v>
      </c>
      <c r="Q42" s="45">
        <f>ROUNDDOWN($H42*$C$28*P$28*31/1000,)</f>
        <v>0</v>
      </c>
      <c r="R42" s="45">
        <f>ROUNDDOWN($H42*$C$28*Q$28*30/1000,)</f>
        <v>0</v>
      </c>
      <c r="S42" s="45">
        <f t="shared" si="12"/>
        <v>0</v>
      </c>
      <c r="T42" s="43">
        <f t="shared" si="12"/>
        <v>0</v>
      </c>
      <c r="U42" s="79">
        <f>ROUNDDOWN($H42*$C$28*T$28*28/1000,)</f>
        <v>0</v>
      </c>
      <c r="V42" s="124">
        <f t="shared" si="8"/>
        <v>0</v>
      </c>
    </row>
    <row r="43" spans="1:22" ht="15" customHeight="1">
      <c r="A43" s="181" t="s">
        <v>20</v>
      </c>
      <c r="B43" s="182"/>
      <c r="C43" s="182"/>
      <c r="D43" s="182"/>
      <c r="E43" s="182"/>
      <c r="F43" s="182"/>
      <c r="G43" s="182"/>
      <c r="H43" s="182"/>
      <c r="I43" s="183"/>
      <c r="J43" s="36">
        <f aca="true" t="shared" si="13" ref="J43:U43">SUM(J39:J42)</f>
        <v>0</v>
      </c>
      <c r="K43" s="37">
        <f t="shared" si="13"/>
        <v>0</v>
      </c>
      <c r="L43" s="37">
        <f t="shared" si="13"/>
        <v>0</v>
      </c>
      <c r="M43" s="37">
        <f t="shared" si="13"/>
        <v>0</v>
      </c>
      <c r="N43" s="48">
        <f t="shared" si="13"/>
        <v>0</v>
      </c>
      <c r="O43" s="37">
        <f t="shared" si="13"/>
        <v>0</v>
      </c>
      <c r="P43" s="90">
        <f t="shared" si="13"/>
        <v>0</v>
      </c>
      <c r="Q43" s="37">
        <f t="shared" si="13"/>
        <v>0</v>
      </c>
      <c r="R43" s="37">
        <f t="shared" si="13"/>
        <v>0</v>
      </c>
      <c r="S43" s="37">
        <f t="shared" si="13"/>
        <v>0</v>
      </c>
      <c r="T43" s="48">
        <f t="shared" si="13"/>
        <v>0</v>
      </c>
      <c r="U43" s="80">
        <f t="shared" si="13"/>
        <v>0</v>
      </c>
      <c r="V43" s="126">
        <f t="shared" si="8"/>
        <v>0</v>
      </c>
    </row>
    <row r="44" spans="1:22" ht="15" customHeight="1" thickBot="1">
      <c r="A44" s="168" t="s">
        <v>24</v>
      </c>
      <c r="B44" s="169"/>
      <c r="C44" s="169"/>
      <c r="D44" s="169"/>
      <c r="E44" s="169"/>
      <c r="F44" s="169"/>
      <c r="G44" s="169"/>
      <c r="H44" s="169"/>
      <c r="I44" s="170"/>
      <c r="J44" s="68">
        <f aca="true" t="shared" si="14" ref="J44:U44">SUM(J43,J38)</f>
        <v>0</v>
      </c>
      <c r="K44" s="69">
        <f t="shared" si="14"/>
        <v>0</v>
      </c>
      <c r="L44" s="69">
        <f t="shared" si="14"/>
        <v>0</v>
      </c>
      <c r="M44" s="69">
        <f t="shared" si="14"/>
        <v>0</v>
      </c>
      <c r="N44" s="73">
        <f t="shared" si="14"/>
        <v>0</v>
      </c>
      <c r="O44" s="69">
        <f t="shared" si="14"/>
        <v>0</v>
      </c>
      <c r="P44" s="97">
        <f t="shared" si="14"/>
        <v>0</v>
      </c>
      <c r="Q44" s="69">
        <f t="shared" si="14"/>
        <v>0</v>
      </c>
      <c r="R44" s="69">
        <f t="shared" si="14"/>
        <v>0</v>
      </c>
      <c r="S44" s="69">
        <f t="shared" si="14"/>
        <v>0</v>
      </c>
      <c r="T44" s="73">
        <f t="shared" si="14"/>
        <v>0</v>
      </c>
      <c r="U44" s="84">
        <f t="shared" si="14"/>
        <v>0</v>
      </c>
      <c r="V44" s="127">
        <f t="shared" si="8"/>
        <v>0</v>
      </c>
    </row>
  </sheetData>
  <sheetProtection/>
  <mergeCells count="34">
    <mergeCell ref="U1:V1"/>
    <mergeCell ref="C12:F12"/>
    <mergeCell ref="C13:F13"/>
    <mergeCell ref="C14:F14"/>
    <mergeCell ref="G4:I4"/>
    <mergeCell ref="A4:F4"/>
    <mergeCell ref="G5:I5"/>
    <mergeCell ref="A5:B5"/>
    <mergeCell ref="C37:F37"/>
    <mergeCell ref="B35:B37"/>
    <mergeCell ref="A28:B28"/>
    <mergeCell ref="C36:F36"/>
    <mergeCell ref="C35:F35"/>
    <mergeCell ref="B41:F41"/>
    <mergeCell ref="B42:F42"/>
    <mergeCell ref="A44:I44"/>
    <mergeCell ref="A38:I38"/>
    <mergeCell ref="A43:I43"/>
    <mergeCell ref="B40:F40"/>
    <mergeCell ref="B39:F39"/>
    <mergeCell ref="A27:F27"/>
    <mergeCell ref="G27:I27"/>
    <mergeCell ref="G28:I28"/>
    <mergeCell ref="A23:I23"/>
    <mergeCell ref="A24:I24"/>
    <mergeCell ref="C15:F15"/>
    <mergeCell ref="B22:F22"/>
    <mergeCell ref="B12:B17"/>
    <mergeCell ref="A18:I18"/>
    <mergeCell ref="C16:F16"/>
    <mergeCell ref="C17:F17"/>
    <mergeCell ref="B19:F19"/>
    <mergeCell ref="B20:F20"/>
    <mergeCell ref="B21:F21"/>
  </mergeCells>
  <conditionalFormatting sqref="B39:F42 C12:F17 B19:F22 C35:F37 H1:H65536">
    <cfRule type="cellIs" priority="1" dxfId="0" operator="equal" stopIfTrue="1">
      <formula>0</formula>
    </cfRule>
  </conditionalFormatting>
  <printOptions/>
  <pageMargins left="0.7874015748031497" right="0.7874015748031497" top="0.46" bottom="0.42" header="0.22" footer="0.11811023622047245"/>
  <pageSetup horizontalDpi="600" verticalDpi="600" orientation="landscape" paperSize="9" scale="85" r:id="rId1"/>
  <headerFooter alignWithMargins="0">
    <oddHeader>&amp;L&amp;11【様式１２－２】＜特養・ｼｮｰﾄはこの様式を使用すること＞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4"/>
  <sheetViews>
    <sheetView showGridLines="0" view="pageBreakPreview" zoomScale="125" zoomScaleNormal="120" zoomScaleSheetLayoutView="125" workbookViewId="0" topLeftCell="A1">
      <selection activeCell="A2" sqref="A2"/>
    </sheetView>
  </sheetViews>
  <sheetFormatPr defaultColWidth="9.140625" defaultRowHeight="17.2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7.7109375" style="1" customWidth="1"/>
    <col min="11" max="15" width="7.7109375" style="32" customWidth="1"/>
    <col min="16" max="22" width="7.7109375" style="1" customWidth="1"/>
    <col min="23" max="16384" width="9.140625" style="1" customWidth="1"/>
  </cols>
  <sheetData>
    <row r="1" spans="1:22" ht="15" customHeight="1">
      <c r="A1" s="60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31"/>
      <c r="L1" s="31"/>
      <c r="M1" s="63"/>
      <c r="N1" s="63"/>
      <c r="O1" s="63"/>
      <c r="T1" s="61" t="s">
        <v>28</v>
      </c>
      <c r="U1" s="147" t="str">
        <f>'様式12-2 収入積算【記入例】'!N1</f>
        <v>（福）○○会</v>
      </c>
      <c r="V1" s="147"/>
    </row>
    <row r="2" spans="1:22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33"/>
      <c r="L2" s="33"/>
      <c r="M2" s="1"/>
      <c r="N2" s="1"/>
      <c r="O2" s="1"/>
      <c r="T2" s="109"/>
      <c r="U2" s="32"/>
      <c r="V2" s="33"/>
    </row>
    <row r="3" spans="1:22" ht="15" customHeight="1" thickBot="1">
      <c r="A3" s="104" t="s">
        <v>33</v>
      </c>
      <c r="B3" s="105"/>
      <c r="C3" s="105"/>
      <c r="D3" s="105"/>
      <c r="E3" s="105"/>
      <c r="F3" s="105"/>
      <c r="G3" s="105"/>
      <c r="H3" s="105"/>
      <c r="I3" s="105"/>
      <c r="J3" s="105"/>
      <c r="K3" s="111" t="s">
        <v>29</v>
      </c>
      <c r="L3" s="62">
        <f>'様式12-2 収入積算【記入例】'!L3</f>
        <v>10.81</v>
      </c>
      <c r="M3" s="1"/>
      <c r="N3" s="1"/>
      <c r="O3" s="1"/>
      <c r="T3" s="111"/>
      <c r="U3" s="114"/>
      <c r="V3" s="110" t="s">
        <v>26</v>
      </c>
    </row>
    <row r="4" spans="1:22" ht="15" customHeight="1" thickBot="1">
      <c r="A4" s="153"/>
      <c r="B4" s="154"/>
      <c r="C4" s="154"/>
      <c r="D4" s="154"/>
      <c r="E4" s="154"/>
      <c r="F4" s="154"/>
      <c r="G4" s="150" t="s">
        <v>22</v>
      </c>
      <c r="H4" s="151"/>
      <c r="I4" s="152"/>
      <c r="J4" s="118" t="s">
        <v>69</v>
      </c>
      <c r="K4" s="98" t="s">
        <v>70</v>
      </c>
      <c r="L4" s="98" t="s">
        <v>71</v>
      </c>
      <c r="M4" s="98" t="s">
        <v>72</v>
      </c>
      <c r="N4" s="98" t="s">
        <v>73</v>
      </c>
      <c r="O4" s="98" t="s">
        <v>74</v>
      </c>
      <c r="P4" s="98" t="s">
        <v>75</v>
      </c>
      <c r="Q4" s="98" t="s">
        <v>76</v>
      </c>
      <c r="R4" s="98" t="s">
        <v>77</v>
      </c>
      <c r="S4" s="98" t="s">
        <v>78</v>
      </c>
      <c r="T4" s="98" t="s">
        <v>79</v>
      </c>
      <c r="U4" s="119" t="s">
        <v>80</v>
      </c>
      <c r="V4" s="119" t="s">
        <v>82</v>
      </c>
    </row>
    <row r="5" spans="1:22" ht="15" customHeight="1">
      <c r="A5" s="184" t="s">
        <v>25</v>
      </c>
      <c r="B5" s="144"/>
      <c r="C5" s="138">
        <f>'様式12-2 収入積算【記入例】'!C5</f>
        <v>80</v>
      </c>
      <c r="D5" s="24" t="s">
        <v>0</v>
      </c>
      <c r="E5" s="24"/>
      <c r="F5" s="24"/>
      <c r="G5" s="144" t="s">
        <v>3</v>
      </c>
      <c r="H5" s="144"/>
      <c r="I5" s="145"/>
      <c r="J5" s="87">
        <v>0.3</v>
      </c>
      <c r="K5" s="52">
        <v>0.6</v>
      </c>
      <c r="L5" s="23">
        <v>0.8</v>
      </c>
      <c r="M5" s="23">
        <v>0.9</v>
      </c>
      <c r="N5" s="46">
        <v>0.95</v>
      </c>
      <c r="O5" s="121">
        <v>0.95</v>
      </c>
      <c r="P5" s="120">
        <v>0.95</v>
      </c>
      <c r="Q5" s="52">
        <v>0.85</v>
      </c>
      <c r="R5" s="23">
        <v>0.95</v>
      </c>
      <c r="S5" s="23">
        <v>0.95</v>
      </c>
      <c r="T5" s="46">
        <v>0.95</v>
      </c>
      <c r="U5" s="46">
        <v>0.95</v>
      </c>
      <c r="V5" s="128">
        <f>AVERAGE(J5:U5)</f>
        <v>0.8416666666666665</v>
      </c>
    </row>
    <row r="6" spans="1:22" ht="15" customHeight="1">
      <c r="A6" s="72"/>
      <c r="B6" s="13" t="s">
        <v>1</v>
      </c>
      <c r="C6" s="13"/>
      <c r="D6" s="13"/>
      <c r="E6" s="13"/>
      <c r="F6" s="13"/>
      <c r="G6" s="13"/>
      <c r="H6" s="28" t="s">
        <v>93</v>
      </c>
      <c r="I6" s="29" t="s">
        <v>2</v>
      </c>
      <c r="J6" s="86"/>
      <c r="K6" s="34"/>
      <c r="L6" s="34"/>
      <c r="M6" s="34"/>
      <c r="N6" s="47"/>
      <c r="O6" s="34"/>
      <c r="P6" s="86"/>
      <c r="Q6" s="34"/>
      <c r="R6" s="34"/>
      <c r="S6" s="34"/>
      <c r="T6" s="47"/>
      <c r="U6" s="47"/>
      <c r="V6" s="129"/>
    </row>
    <row r="7" spans="1:22" ht="15" customHeight="1">
      <c r="A7" s="72"/>
      <c r="B7" s="14"/>
      <c r="C7" s="2" t="s">
        <v>4</v>
      </c>
      <c r="D7" s="5" t="s">
        <v>5</v>
      </c>
      <c r="E7" s="135">
        <f>'様式12-2 収入積算【記入例】'!E7</f>
        <v>10</v>
      </c>
      <c r="F7" s="4" t="s">
        <v>6</v>
      </c>
      <c r="G7" s="2"/>
      <c r="H7" s="57">
        <f>'様式12-2 収入積算【記入例】'!H7</f>
        <v>659</v>
      </c>
      <c r="I7" s="25" t="s">
        <v>7</v>
      </c>
      <c r="J7" s="88">
        <v>0</v>
      </c>
      <c r="K7" s="41">
        <f>ROUNDDOWN($E7*$H7*30*$L$3*J$5*0.1/1000,)</f>
        <v>64</v>
      </c>
      <c r="L7" s="41">
        <f>ROUNDDOWN($E7*$H7*31*$L$3*K$5*0.1/1000+$E7*$H7*30*$L$3*J$5*0.9/1000,)</f>
        <v>709</v>
      </c>
      <c r="M7" s="41">
        <f>ROUNDDOWN($E7*$H7*30*$L$3*L$5*0.1/1000+$E7*$H7*31*$L$3*K$5*0.9/1000,)</f>
        <v>1363</v>
      </c>
      <c r="N7" s="41">
        <f>ROUNDDOWN($E7*$H7*31*$L$3*M$5*0.1/1000+$E7*$H7*30*$L$3*L$5*0.9/1000,)</f>
        <v>1737</v>
      </c>
      <c r="O7" s="41">
        <f>ROUNDDOWN($E7*$H7*31*$L$3*N$5*0.1/1000+$E7*$H7*31*$L$3*M$5*0.9/1000,)</f>
        <v>1998</v>
      </c>
      <c r="P7" s="41">
        <f>ROUNDDOWN($E7*$H7*30*$L$3*O$5*0.1/1000+$E7*$H7*31*$L$3*N$5*0.9/1000,)</f>
        <v>2091</v>
      </c>
      <c r="Q7" s="41">
        <f>ROUNDDOWN($E7*$H7*31*$L$3*P$5*0.1/1000+$E7*$H7*30*$L$3*O$5*0.9/1000,)</f>
        <v>2037</v>
      </c>
      <c r="R7" s="41">
        <f>ROUNDDOWN($E7*$H7*30*$L$3*Q$5*0.1/1000+$E7*$H7*31*$L$3*P$5*0.9/1000,)</f>
        <v>2069</v>
      </c>
      <c r="S7" s="41">
        <f>ROUNDDOWN($E7*$H7*31*$L$3*R$5*0.1/1000+$E7*$H7*31*$L$3*Q$5*0.9/1000,)</f>
        <v>1899</v>
      </c>
      <c r="T7" s="41">
        <f>ROUNDDOWN($E7*$H7*30*$L$3*S$5*0.1/1000+$E7*$H7*31*$L$3*R$5*0.9/1000,)</f>
        <v>2091</v>
      </c>
      <c r="U7" s="35">
        <f>ROUNDDOWN($E7*$H7*28*$L$3*T$5*0.1/1000+$E7*$H7*31*$L$3*S$5*0.9/1000,)</f>
        <v>2077</v>
      </c>
      <c r="V7" s="130">
        <f>SUM(J7:U7)</f>
        <v>18135</v>
      </c>
    </row>
    <row r="8" spans="1:22" ht="15" customHeight="1">
      <c r="A8" s="72"/>
      <c r="B8" s="14"/>
      <c r="C8" s="2" t="s">
        <v>8</v>
      </c>
      <c r="D8" s="5" t="s">
        <v>5</v>
      </c>
      <c r="E8" s="135">
        <f>'様式12-2 収入積算【記入例】'!E8</f>
        <v>10</v>
      </c>
      <c r="F8" s="4" t="s">
        <v>6</v>
      </c>
      <c r="G8" s="2"/>
      <c r="H8" s="57">
        <f>'様式12-2 収入積算【記入例】'!H8</f>
        <v>729</v>
      </c>
      <c r="I8" s="25" t="s">
        <v>7</v>
      </c>
      <c r="J8" s="88">
        <v>0</v>
      </c>
      <c r="K8" s="41">
        <f>ROUNDDOWN($E8*$H8*30*$L$3*J$5*0.1/1000,)</f>
        <v>70</v>
      </c>
      <c r="L8" s="41">
        <f>ROUNDDOWN($E8*$H8*31*$L$3*K$5*0.1/1000+$E8*$H8*30*$L$3*J$5*0.9/1000,)</f>
        <v>784</v>
      </c>
      <c r="M8" s="41">
        <f>ROUNDDOWN($E8*$H8*30*$L$3*L$5*0.1/1000+$E8*$H8*31*$L$3*K$5*0.9/1000,)</f>
        <v>1508</v>
      </c>
      <c r="N8" s="41">
        <f>ROUNDDOWN($E8*$H8*31*$L$3*M$5*0.1/1000+$E8*$H8*30*$L$3*L$5*0.9/1000,)</f>
        <v>1922</v>
      </c>
      <c r="O8" s="41">
        <f>ROUNDDOWN($E8*$H8*31*$L$3*N$5*0.1/1000+$E8*$H8*31*$L$3*M$5*0.9/1000,)</f>
        <v>2210</v>
      </c>
      <c r="P8" s="41">
        <f>ROUNDDOWN($E8*$H8*30*$L$3*O$5*0.1/1000+$E8*$H8*31*$L$3*N$5*0.9/1000,)</f>
        <v>2313</v>
      </c>
      <c r="Q8" s="41">
        <f>ROUNDDOWN($E8*$H8*31*$L$3*P$5*0.1/1000+$E8*$H8*30*$L$3*O$5*0.9/1000,)</f>
        <v>2253</v>
      </c>
      <c r="R8" s="41">
        <f>ROUNDDOWN($E8*$H8*30*$L$3*Q$5*0.1/1000+$E8*$H8*31*$L$3*P$5*0.9/1000,)</f>
        <v>2289</v>
      </c>
      <c r="S8" s="41">
        <f>ROUNDDOWN($E8*$H8*31*$L$3*R$5*0.1/1000+$E8*$H8*31*$L$3*Q$5*0.9/1000,)</f>
        <v>2100</v>
      </c>
      <c r="T8" s="41">
        <f>ROUNDDOWN($E8*$H8*30*$L$3*S$5*0.1/1000+$E8*$H8*31*$L$3*R$5*0.9/1000,)</f>
        <v>2313</v>
      </c>
      <c r="U8" s="35">
        <f>ROUNDDOWN($E8*$H8*28*$L$3*T$5*0.1/1000+$E8*$H8*31*$L$3*S$5*0.9/1000,)</f>
        <v>2298</v>
      </c>
      <c r="V8" s="130">
        <f aca="true" t="shared" si="0" ref="V8:V22">SUM(J8:U8)</f>
        <v>20060</v>
      </c>
    </row>
    <row r="9" spans="1:22" ht="15" customHeight="1">
      <c r="A9" s="72"/>
      <c r="B9" s="14"/>
      <c r="C9" s="2" t="s">
        <v>9</v>
      </c>
      <c r="D9" s="5" t="s">
        <v>5</v>
      </c>
      <c r="E9" s="135">
        <f>'様式12-2 収入積算【記入例】'!E9</f>
        <v>20</v>
      </c>
      <c r="F9" s="4" t="s">
        <v>6</v>
      </c>
      <c r="G9" s="2"/>
      <c r="H9" s="57">
        <f>'様式12-2 収入積算【記入例】'!H9</f>
        <v>802</v>
      </c>
      <c r="I9" s="25" t="s">
        <v>7</v>
      </c>
      <c r="J9" s="88">
        <v>0</v>
      </c>
      <c r="K9" s="41">
        <f>ROUNDDOWN($E9*$H9*30*$L$3*J$5*0.1/1000,)</f>
        <v>156</v>
      </c>
      <c r="L9" s="41">
        <f>ROUNDDOWN($E9*$H9*31*$L$3*K$5*0.1/1000+$E9*$H9*30*$L$3*J$5*0.9/1000,)</f>
        <v>1726</v>
      </c>
      <c r="M9" s="41">
        <f>ROUNDDOWN($E9*$H9*30*$L$3*L$5*0.1/1000+$E9*$H9*31*$L$3*K$5*0.9/1000,)</f>
        <v>3318</v>
      </c>
      <c r="N9" s="41">
        <f>ROUNDDOWN($E9*$H9*31*$L$3*M$5*0.1/1000+$E9*$H9*30*$L$3*L$5*0.9/1000,)</f>
        <v>4229</v>
      </c>
      <c r="O9" s="41">
        <f>ROUNDDOWN($E9*$H9*31*$L$3*N$5*0.1/1000+$E9*$H9*31*$L$3*M$5*0.9/1000,)</f>
        <v>4864</v>
      </c>
      <c r="P9" s="41">
        <f>ROUNDDOWN($E9*$H9*30*$L$3*O$5*0.1/1000+$E9*$H9*31*$L$3*N$5*0.9/1000,)</f>
        <v>5089</v>
      </c>
      <c r="Q9" s="41">
        <f>ROUNDDOWN($E9*$H9*31*$L$3*P$5*0.1/1000+$E9*$H9*30*$L$3*O$5*0.9/1000,)</f>
        <v>4958</v>
      </c>
      <c r="R9" s="41">
        <f>ROUNDDOWN($E9*$H9*30*$L$3*Q$5*0.1/1000+$E9*$H9*31*$L$3*P$5*0.9/1000,)</f>
        <v>5037</v>
      </c>
      <c r="S9" s="41">
        <f>ROUNDDOWN($E9*$H9*31*$L$3*R$5*0.1/1000+$E9*$H9*31*$L$3*Q$5*0.9/1000,)</f>
        <v>4622</v>
      </c>
      <c r="T9" s="41">
        <f>ROUNDDOWN($E9*$H9*30*$L$3*S$5*0.1/1000+$E9*$H9*31*$L$3*R$5*0.9/1000,)</f>
        <v>5089</v>
      </c>
      <c r="U9" s="35">
        <f>ROUNDDOWN($E9*$H9*28*$L$3*T$5*0.1/1000+$E9*$H9*31*$L$3*S$5*0.9/1000,)</f>
        <v>5056</v>
      </c>
      <c r="V9" s="130">
        <f t="shared" si="0"/>
        <v>44144</v>
      </c>
    </row>
    <row r="10" spans="1:22" ht="15" customHeight="1">
      <c r="A10" s="72"/>
      <c r="B10" s="14"/>
      <c r="C10" s="2" t="s">
        <v>10</v>
      </c>
      <c r="D10" s="5" t="s">
        <v>5</v>
      </c>
      <c r="E10" s="135">
        <f>'様式12-2 収入積算【記入例】'!E10</f>
        <v>20</v>
      </c>
      <c r="F10" s="4" t="s">
        <v>6</v>
      </c>
      <c r="G10" s="2"/>
      <c r="H10" s="57">
        <f>'様式12-2 収入積算【記入例】'!H10</f>
        <v>872</v>
      </c>
      <c r="I10" s="25" t="s">
        <v>7</v>
      </c>
      <c r="J10" s="88">
        <v>0</v>
      </c>
      <c r="K10" s="41">
        <f>ROUNDDOWN($E10*$H10*30*$L$3*J$5*0.1/1000,)</f>
        <v>169</v>
      </c>
      <c r="L10" s="41">
        <f>ROUNDDOWN($E10*$H10*31*$L$3*K$5*0.1/1000+$E10*$H10*30*$L$3*J$5*0.9/1000,)</f>
        <v>1877</v>
      </c>
      <c r="M10" s="41">
        <f>ROUNDDOWN($E10*$H10*30*$L$3*L$5*0.1/1000+$E10*$H10*31*$L$3*K$5*0.9/1000,)</f>
        <v>3608</v>
      </c>
      <c r="N10" s="41">
        <f>ROUNDDOWN($E10*$H10*31*$L$3*M$5*0.1/1000+$E10*$H10*30*$L$3*L$5*0.9/1000,)</f>
        <v>4598</v>
      </c>
      <c r="O10" s="41">
        <f>ROUNDDOWN($E10*$H10*31*$L$3*N$5*0.1/1000+$E10*$H10*31*$L$3*M$5*0.9/1000,)</f>
        <v>5289</v>
      </c>
      <c r="P10" s="41">
        <f>ROUNDDOWN($E10*$H10*30*$L$3*O$5*0.1/1000+$E10*$H10*31*$L$3*N$5*0.9/1000,)</f>
        <v>5534</v>
      </c>
      <c r="Q10" s="41">
        <f>ROUNDDOWN($E10*$H10*31*$L$3*P$5*0.1/1000+$E10*$H10*30*$L$3*O$5*0.9/1000,)</f>
        <v>5390</v>
      </c>
      <c r="R10" s="41">
        <f>ROUNDDOWN($E10*$H10*30*$L$3*Q$5*0.1/1000+$E10*$H10*31*$L$3*P$5*0.9/1000,)</f>
        <v>5477</v>
      </c>
      <c r="S10" s="41">
        <f>ROUNDDOWN($E10*$H10*31*$L$3*R$5*0.1/1000+$E10*$H10*31*$L$3*Q$5*0.9/1000,)</f>
        <v>5026</v>
      </c>
      <c r="T10" s="41">
        <f>ROUNDDOWN($E10*$H10*30*$L$3*S$5*0.1/1000+$E10*$H10*31*$L$3*R$5*0.9/1000,)</f>
        <v>5534</v>
      </c>
      <c r="U10" s="35">
        <f>ROUNDDOWN($E10*$H10*28*$L$3*T$5*0.1/1000+$E10*$H10*31*$L$3*S$5*0.9/1000,)</f>
        <v>5498</v>
      </c>
      <c r="V10" s="130">
        <f t="shared" si="0"/>
        <v>48000</v>
      </c>
    </row>
    <row r="11" spans="1:22" ht="15" customHeight="1">
      <c r="A11" s="72"/>
      <c r="B11" s="15"/>
      <c r="C11" s="2" t="s">
        <v>11</v>
      </c>
      <c r="D11" s="5" t="s">
        <v>5</v>
      </c>
      <c r="E11" s="135">
        <f>'様式12-2 収入積算【記入例】'!E11</f>
        <v>20</v>
      </c>
      <c r="F11" s="4" t="s">
        <v>6</v>
      </c>
      <c r="G11" s="2"/>
      <c r="H11" s="57">
        <f>'様式12-2 収入積算【記入例】'!H11</f>
        <v>941</v>
      </c>
      <c r="I11" s="25" t="s">
        <v>7</v>
      </c>
      <c r="J11" s="88">
        <v>0</v>
      </c>
      <c r="K11" s="41">
        <f>ROUNDDOWN($E11*$H11*30*$L$3*J$5*0.1/1000,)</f>
        <v>183</v>
      </c>
      <c r="L11" s="41">
        <f>ROUNDDOWN($E11*$H11*31*$L$3*K$5*0.1/1000+$E11*$H11*30*$L$3*J$5*0.9/1000,)</f>
        <v>2026</v>
      </c>
      <c r="M11" s="41">
        <f>ROUNDDOWN($E11*$H11*30*$L$3*L$5*0.1/1000+$E11*$H11*31*$L$3*K$5*0.9/1000,)</f>
        <v>3893</v>
      </c>
      <c r="N11" s="41">
        <f>ROUNDDOWN($E11*$H11*31*$L$3*M$5*0.1/1000+$E11*$H11*30*$L$3*L$5*0.9/1000,)</f>
        <v>4962</v>
      </c>
      <c r="O11" s="41">
        <f>ROUNDDOWN($E11*$H11*31*$L$3*N$5*0.1/1000+$E11*$H11*31*$L$3*M$5*0.9/1000,)</f>
        <v>5707</v>
      </c>
      <c r="P11" s="41">
        <f>ROUNDDOWN($E11*$H11*30*$L$3*O$5*0.1/1000+$E11*$H11*31*$L$3*N$5*0.9/1000,)</f>
        <v>5972</v>
      </c>
      <c r="Q11" s="41">
        <f>ROUNDDOWN($E11*$H11*31*$L$3*P$5*0.1/1000+$E11*$H11*30*$L$3*O$5*0.9/1000,)</f>
        <v>5817</v>
      </c>
      <c r="R11" s="41">
        <f>ROUNDDOWN($E11*$H11*30*$L$3*Q$5*0.1/1000+$E11*$H11*31*$L$3*P$5*0.9/1000,)</f>
        <v>5911</v>
      </c>
      <c r="S11" s="41">
        <f>ROUNDDOWN($E11*$H11*31*$L$3*R$5*0.1/1000+$E11*$H11*31*$L$3*Q$5*0.9/1000,)</f>
        <v>5423</v>
      </c>
      <c r="T11" s="41">
        <f>ROUNDDOWN($E11*$H11*30*$L$3*S$5*0.1/1000+$E11*$H11*31*$L$3*R$5*0.9/1000,)</f>
        <v>5972</v>
      </c>
      <c r="U11" s="35">
        <f>ROUNDDOWN($E11*$H11*28*$L$3*T$5*0.1/1000+$E11*$H11*28*$L$3*S$5*0.9/1000,)</f>
        <v>5411</v>
      </c>
      <c r="V11" s="130">
        <f t="shared" si="0"/>
        <v>51277</v>
      </c>
    </row>
    <row r="12" spans="1:22" ht="15" customHeight="1">
      <c r="A12" s="72"/>
      <c r="B12" s="174" t="s">
        <v>35</v>
      </c>
      <c r="C12" s="148" t="str">
        <f>'様式12-2 収入積算【記入例】'!C12</f>
        <v>個別機能訓練加算</v>
      </c>
      <c r="D12" s="148"/>
      <c r="E12" s="148"/>
      <c r="F12" s="149"/>
      <c r="G12" s="2"/>
      <c r="H12" s="57">
        <f>'様式12-2 収入積算【記入例】'!H12</f>
        <v>12</v>
      </c>
      <c r="I12" s="25" t="s">
        <v>7</v>
      </c>
      <c r="J12" s="88">
        <v>0</v>
      </c>
      <c r="K12" s="41">
        <f>ROUNDDOWN($C$5*$H12*30*$L$3*J$5*0.1/1000,)</f>
        <v>9</v>
      </c>
      <c r="L12" s="41">
        <f>ROUNDDOWN($C$5*$H12*31*$L$3*K$5*0.1/1000+$C$5*$H12*30*$L$3*J$5*0.9/1000,)</f>
        <v>103</v>
      </c>
      <c r="M12" s="41">
        <f>ROUNDDOWN($C$5*$H12*30*$L$3*L$5*0.1/1000+$C$5*$H12*31*$L$3*K$5*0.9/1000,)</f>
        <v>198</v>
      </c>
      <c r="N12" s="41">
        <f>ROUNDDOWN($C$5*$H12*31*$L$3*M$5*0.1/1000+$C$5*$H12*30*$L$3*L$5*0.9/1000,)</f>
        <v>253</v>
      </c>
      <c r="O12" s="41">
        <f>ROUNDDOWN($C$5*$H12*31*$L$3*N$5*0.1/1000+$C$5*$H12*31*$L$3*M$5*0.9/1000,)</f>
        <v>291</v>
      </c>
      <c r="P12" s="41">
        <f>ROUNDDOWN($C$5*$H12*30*$L$3*O$5*0.1/1000+$C$5*$H12*31*$L$3*N$5*0.9/1000,)</f>
        <v>304</v>
      </c>
      <c r="Q12" s="41">
        <f>ROUNDDOWN($C$5*$H12*31*$L$3*P$5*0.1/1000+$C$5*$H12*30*$L$3*O$5*0.9/1000,)</f>
        <v>296</v>
      </c>
      <c r="R12" s="41">
        <f>ROUNDDOWN($C$5*$H12*30*$L$3*Q$5*0.1/1000+$C$5*$H12*31*$L$3*P$5*0.9/1000,)</f>
        <v>301</v>
      </c>
      <c r="S12" s="41">
        <f>ROUNDDOWN($C$5*$H12*31*$L$3*R$5*0.1/1000+$C$5*$H12*31*$L$3*Q$5*0.9/1000,)</f>
        <v>276</v>
      </c>
      <c r="T12" s="41">
        <f>ROUNDDOWN($C$5*$H12*30*$L$3*S$5*0.1/1000+$C$5*$H12*31*$L$3*R$5*0.9/1000,)</f>
        <v>304</v>
      </c>
      <c r="U12" s="35">
        <f>ROUNDDOWN($C$5*$H12*28*$L$3*T$5*0.1/1000+$C$5*$H12*31*$L$3*S$5*0.9/1000,)</f>
        <v>302</v>
      </c>
      <c r="V12" s="130">
        <f t="shared" si="0"/>
        <v>2637</v>
      </c>
    </row>
    <row r="13" spans="1:22" ht="15" customHeight="1">
      <c r="A13" s="72"/>
      <c r="B13" s="175"/>
      <c r="C13" s="148">
        <f>'様式12-2 収入積算【記入例】'!C13</f>
        <v>0</v>
      </c>
      <c r="D13" s="148"/>
      <c r="E13" s="148"/>
      <c r="F13" s="149"/>
      <c r="G13" s="2"/>
      <c r="H13" s="57"/>
      <c r="I13" s="25" t="s">
        <v>7</v>
      </c>
      <c r="J13" s="88">
        <v>0</v>
      </c>
      <c r="K13" s="41">
        <f>ROUNDDOWN($C$5*$H13*30*$L$3*J$5*0.1/1000,)</f>
        <v>0</v>
      </c>
      <c r="L13" s="41">
        <f>ROUNDDOWN($C$5*$H13*31*$L$3*K$5*0.1/1000+$C$5*$H13*30*$L$3*J$5*0.9/1000,)</f>
        <v>0</v>
      </c>
      <c r="M13" s="41">
        <f>ROUNDDOWN($C$5*$H13*30*$L$3*L$5*0.1/1000+$C$5*$H13*31*$L$3*K$5*0.9/1000,)</f>
        <v>0</v>
      </c>
      <c r="N13" s="41">
        <f>ROUNDDOWN($C$5*$H13*31*$L$3*M$5*0.1/1000+$C$5*$H13*30*$L$3*L$5*0.9/1000,)</f>
        <v>0</v>
      </c>
      <c r="O13" s="41">
        <f>ROUNDDOWN($C$5*$H13*31*$L$3*N$5*0.1/1000+$C$5*$H13*31*$L$3*M$5*0.9/1000,)</f>
        <v>0</v>
      </c>
      <c r="P13" s="41">
        <f>ROUNDDOWN($C$5*$H13*30*$L$3*O$5*0.1/1000+$C$5*$H13*31*$L$3*N$5*0.9/1000,)</f>
        <v>0</v>
      </c>
      <c r="Q13" s="41">
        <f>ROUNDDOWN($C$5*$H13*31*$L$3*P$5*0.1/1000+$C$5*$H13*30*$L$3*O$5*0.9/1000,)</f>
        <v>0</v>
      </c>
      <c r="R13" s="41">
        <f>ROUNDDOWN($C$5*$H13*30*$L$3*Q$5*0.1/1000+$C$5*$H13*31*$L$3*P$5*0.9/1000,)</f>
        <v>0</v>
      </c>
      <c r="S13" s="41">
        <f>ROUNDDOWN($C$5*$H13*31*$L$3*R$5*0.1/1000+$C$5*$H13*31*$L$3*Q$5*0.9/1000,)</f>
        <v>0</v>
      </c>
      <c r="T13" s="41">
        <f>ROUNDDOWN($C$5*$H13*30*$L$3*S$5*0.1/1000+$C$5*$H13*31*$L$3*R$5*0.9/1000,)</f>
        <v>0</v>
      </c>
      <c r="U13" s="35">
        <f>ROUNDDOWN($C$5*$H13*28*$L$3*T$5*0.1/1000+$C$5*$H13*31*$L$3*S$5*0.9/1000,)</f>
        <v>0</v>
      </c>
      <c r="V13" s="130">
        <f t="shared" si="0"/>
        <v>0</v>
      </c>
    </row>
    <row r="14" spans="1:22" ht="15" customHeight="1">
      <c r="A14" s="72"/>
      <c r="B14" s="175"/>
      <c r="C14" s="148" t="str">
        <f>'様式12-2 収入積算【記入例】'!C14</f>
        <v>    etc…</v>
      </c>
      <c r="D14" s="148"/>
      <c r="E14" s="148"/>
      <c r="F14" s="149"/>
      <c r="G14" s="2"/>
      <c r="H14" s="57">
        <f>'様式12-2 収入積算【記入例】'!H14</f>
        <v>0</v>
      </c>
      <c r="I14" s="25" t="s">
        <v>7</v>
      </c>
      <c r="J14" s="88">
        <v>0</v>
      </c>
      <c r="K14" s="41">
        <f>ROUNDDOWN($C$5*$H14*30*$L$3*J$5*0.1/1000,)</f>
        <v>0</v>
      </c>
      <c r="L14" s="41">
        <f>ROUNDDOWN($C$5*$H14*31*$L$3*K$5*0.1/1000+$C$5*$H14*30*$L$3*J$5*0.9/1000,)</f>
        <v>0</v>
      </c>
      <c r="M14" s="41">
        <f>ROUNDDOWN($C$5*$H14*30*$L$3*L$5*0.1/1000+$C$5*$H14*31*$L$3*K$5*0.9/1000,)</f>
        <v>0</v>
      </c>
      <c r="N14" s="41">
        <f>ROUNDDOWN($C$5*$H14*31*$L$3*M$5*0.1/1000+$C$5*$H14*30*$L$3*L$5*0.9/1000,)</f>
        <v>0</v>
      </c>
      <c r="O14" s="41">
        <f>ROUNDDOWN($C$5*$H14*31*$L$3*N$5*0.1/1000+$C$5*$H14*31*$L$3*M$5*0.9/1000,)</f>
        <v>0</v>
      </c>
      <c r="P14" s="41">
        <f>ROUNDDOWN($C$5*$H14*30*$L$3*O$5*0.1/1000+$C$5*$H14*31*$L$3*N$5*0.9/1000,)</f>
        <v>0</v>
      </c>
      <c r="Q14" s="41">
        <f>ROUNDDOWN($C$5*$H14*31*$L$3*P$5*0.1/1000+$C$5*$H14*30*$L$3*O$5*0.9/1000,)</f>
        <v>0</v>
      </c>
      <c r="R14" s="41">
        <f>ROUNDDOWN($C$5*$H14*30*$L$3*Q$5*0.1/1000+$C$5*$H14*31*$L$3*P$5*0.9/1000,)</f>
        <v>0</v>
      </c>
      <c r="S14" s="41">
        <f>ROUNDDOWN($C$5*$H14*31*$L$3*R$5*0.1/1000+$C$5*$H14*31*$L$3*Q$5*0.9/1000,)</f>
        <v>0</v>
      </c>
      <c r="T14" s="41">
        <f>ROUNDDOWN($C$5*$H14*30*$L$3*S$5*0.1/1000+$C$5*$H14*31*$L$3*R$5*0.9/1000,)</f>
        <v>0</v>
      </c>
      <c r="U14" s="35">
        <f>ROUNDDOWN($C$5*$H14*28*$L$3*T$5*0.1/1000+$C$5*$H14*31*$L$3*S$5*0.9/1000,)</f>
        <v>0</v>
      </c>
      <c r="V14" s="130">
        <f t="shared" si="0"/>
        <v>0</v>
      </c>
    </row>
    <row r="15" spans="1:22" ht="15" customHeight="1">
      <c r="A15" s="72"/>
      <c r="B15" s="175"/>
      <c r="C15" s="148">
        <f>'様式12-2 収入積算【記入例】'!C15</f>
        <v>0</v>
      </c>
      <c r="D15" s="148"/>
      <c r="E15" s="148"/>
      <c r="F15" s="149"/>
      <c r="G15" s="2"/>
      <c r="H15" s="57">
        <f>'様式12-2 収入積算【記入例】'!H15</f>
        <v>0</v>
      </c>
      <c r="I15" s="25" t="s">
        <v>7</v>
      </c>
      <c r="J15" s="88">
        <v>0</v>
      </c>
      <c r="K15" s="41">
        <f>ROUNDDOWN($C$5*$H15*30*$L$3*J$5*0.1/1000,)</f>
        <v>0</v>
      </c>
      <c r="L15" s="41">
        <f>ROUNDDOWN($C$5*$H15*31*$L$3*K$5*0.1/1000+$C$5*$H15*30*$L$3*J$5*0.9/1000,)</f>
        <v>0</v>
      </c>
      <c r="M15" s="41">
        <f>ROUNDDOWN($C$5*$H15*30*$L$3*L$5*0.1/1000+$C$5*$H15*31*$L$3*K$5*0.9/1000,)</f>
        <v>0</v>
      </c>
      <c r="N15" s="41">
        <f>ROUNDDOWN($C$5*$H15*31*$L$3*M$5*0.1/1000+$C$5*$H15*30*$L$3*L$5*0.9/1000,)</f>
        <v>0</v>
      </c>
      <c r="O15" s="41">
        <f>ROUNDDOWN($C$5*$H15*31*$L$3*N$5*0.1/1000+$C$5*$H15*31*$L$3*M$5*0.9/1000,)</f>
        <v>0</v>
      </c>
      <c r="P15" s="41">
        <f>ROUNDDOWN($C$5*$H15*30*$L$3*O$5*0.1/1000+$C$5*$H15*31*$L$3*N$5*0.9/1000,)</f>
        <v>0</v>
      </c>
      <c r="Q15" s="41">
        <f>ROUNDDOWN($C$5*$H15*31*$L$3*P$5*0.1/1000+$C$5*$H15*30*$L$3*O$5*0.9/1000,)</f>
        <v>0</v>
      </c>
      <c r="R15" s="41">
        <f>ROUNDDOWN($C$5*$H15*30*$L$3*Q$5*0.1/1000+$C$5*$H15*31*$L$3*P$5*0.9/1000,)</f>
        <v>0</v>
      </c>
      <c r="S15" s="41">
        <f>ROUNDDOWN($C$5*$H15*31*$L$3*R$5*0.1/1000+$C$5*$H15*31*$L$3*Q$5*0.9/1000,)</f>
        <v>0</v>
      </c>
      <c r="T15" s="41">
        <f>ROUNDDOWN($C$5*$H15*30*$L$3*S$5*0.1/1000+$C$5*$H15*31*$L$3*R$5*0.9/1000,)</f>
        <v>0</v>
      </c>
      <c r="U15" s="35">
        <f>ROUNDDOWN($C$5*$H15*28*$L$3*T$5*0.1/1000+$C$5*$H15*31*$L$3*S$5*0.9/1000,)</f>
        <v>0</v>
      </c>
      <c r="V15" s="130">
        <f t="shared" si="0"/>
        <v>0</v>
      </c>
    </row>
    <row r="16" spans="1:22" ht="15" customHeight="1">
      <c r="A16" s="72"/>
      <c r="B16" s="175"/>
      <c r="C16" s="148">
        <f>'様式12-2 収入積算【記入例】'!C16</f>
        <v>0</v>
      </c>
      <c r="D16" s="148"/>
      <c r="E16" s="148"/>
      <c r="F16" s="149"/>
      <c r="G16" s="2"/>
      <c r="H16" s="57">
        <f>'様式12-2 収入積算【記入例】'!H16</f>
        <v>0</v>
      </c>
      <c r="I16" s="25" t="s">
        <v>7</v>
      </c>
      <c r="J16" s="88">
        <v>0</v>
      </c>
      <c r="K16" s="41">
        <f>ROUNDDOWN($C$5*$H16*30*$L$3*J$5*0.1/1000,)</f>
        <v>0</v>
      </c>
      <c r="L16" s="41">
        <f>ROUNDDOWN($C$5*$H16*31*$L$3*K$5*0.1/1000+$C$5*$H16*30*$L$3*J$5*0.9/1000,)</f>
        <v>0</v>
      </c>
      <c r="M16" s="41">
        <f>ROUNDDOWN($C$5*$H16*30*$L$3*L$5*0.1/1000+$C$5*$H16*31*$L$3*K$5*0.9/1000,)</f>
        <v>0</v>
      </c>
      <c r="N16" s="41">
        <f>ROUNDDOWN($C$5*$H16*31*$L$3*M$5*0.1/1000+$C$5*$H16*30*$L$3*L$5*0.9/1000,)</f>
        <v>0</v>
      </c>
      <c r="O16" s="41">
        <f>ROUNDDOWN($C$5*$H16*31*$L$3*N$5*0.1/1000+$C$5*$H16*31*$L$3*M$5*0.9/1000,)</f>
        <v>0</v>
      </c>
      <c r="P16" s="41">
        <f>ROUNDDOWN($C$5*$H16*30*$L$3*O$5*0.1/1000+$C$5*$H16*31*$L$3*N$5*0.9/1000,)</f>
        <v>0</v>
      </c>
      <c r="Q16" s="41">
        <f>ROUNDDOWN($C$5*$H16*31*$L$3*P$5*0.1/1000+$C$5*$H16*30*$L$3*O$5*0.9/1000,)</f>
        <v>0</v>
      </c>
      <c r="R16" s="41">
        <f>ROUNDDOWN($C$5*$H16*30*$L$3*Q$5*0.1/1000+$C$5*$H16*31*$L$3*P$5*0.9/1000,)</f>
        <v>0</v>
      </c>
      <c r="S16" s="41">
        <f>ROUNDDOWN($C$5*$H16*31*$L$3*R$5*0.1/1000+$C$5*$H16*31*$L$3*Q$5*0.9/1000,)</f>
        <v>0</v>
      </c>
      <c r="T16" s="41">
        <f>ROUNDDOWN($C$5*$H16*30*$L$3*S$5*0.1/1000+$C$5*$H16*31*$L$3*R$5*0.9/1000,)</f>
        <v>0</v>
      </c>
      <c r="U16" s="35">
        <f>ROUNDDOWN($C$5*$H16*28*$L$3*T$5*0.1/1000+$C$5*$H16*31*$L$3*S$5*0.9/1000,)</f>
        <v>0</v>
      </c>
      <c r="V16" s="130">
        <f t="shared" si="0"/>
        <v>0</v>
      </c>
    </row>
    <row r="17" spans="1:22" ht="15" customHeight="1">
      <c r="A17" s="72"/>
      <c r="B17" s="176"/>
      <c r="C17" s="148" t="str">
        <f>'様式12-2 収入積算【記入例】'!C17</f>
        <v>介護職員処遇改善加算</v>
      </c>
      <c r="D17" s="148"/>
      <c r="E17" s="148"/>
      <c r="F17" s="149"/>
      <c r="G17" s="21"/>
      <c r="H17" s="142">
        <f>'様式12-2 収入積算【記入例】'!H17</f>
        <v>0.025</v>
      </c>
      <c r="I17" s="26"/>
      <c r="J17" s="88">
        <v>0</v>
      </c>
      <c r="K17" s="41">
        <f>ROUNDDOWN(SUM(J7:J16)*$H17*0.1,0)</f>
        <v>0</v>
      </c>
      <c r="L17" s="41">
        <f>ROUNDDOWN(SUM(K7:K16)*$H17*0.1+SUM(J7:J16)*$H17*0.9,0)</f>
        <v>1</v>
      </c>
      <c r="M17" s="41">
        <f>ROUNDDOWN(SUM(L7:L16)*$H17*0.1+SUM(K7:K16)*$H17*0.9,0)</f>
        <v>32</v>
      </c>
      <c r="N17" s="41">
        <f aca="true" t="shared" si="1" ref="N17:U17">ROUNDDOWN(SUM(M7:M16)*$H17*0.1+SUM(L7:L16)*$H17*0.9,0)</f>
        <v>197</v>
      </c>
      <c r="O17" s="41">
        <f t="shared" si="1"/>
        <v>356</v>
      </c>
      <c r="P17" s="41">
        <f t="shared" si="1"/>
        <v>449</v>
      </c>
      <c r="Q17" s="41">
        <f t="shared" si="1"/>
        <v>511</v>
      </c>
      <c r="R17" s="41">
        <f t="shared" si="1"/>
        <v>531</v>
      </c>
      <c r="S17" s="41">
        <f t="shared" si="1"/>
        <v>519</v>
      </c>
      <c r="T17" s="41">
        <f t="shared" si="1"/>
        <v>522</v>
      </c>
      <c r="U17" s="35">
        <f t="shared" si="1"/>
        <v>488</v>
      </c>
      <c r="V17" s="131">
        <f t="shared" si="0"/>
        <v>3606</v>
      </c>
    </row>
    <row r="18" spans="1:22" ht="15" customHeight="1">
      <c r="A18" s="171" t="s">
        <v>21</v>
      </c>
      <c r="B18" s="172"/>
      <c r="C18" s="172"/>
      <c r="D18" s="172"/>
      <c r="E18" s="172"/>
      <c r="F18" s="172"/>
      <c r="G18" s="172"/>
      <c r="H18" s="172"/>
      <c r="I18" s="173"/>
      <c r="J18" s="36">
        <f aca="true" t="shared" si="2" ref="J18:O18">SUM(J7:J17)</f>
        <v>0</v>
      </c>
      <c r="K18" s="90">
        <f t="shared" si="2"/>
        <v>651</v>
      </c>
      <c r="L18" s="37">
        <f t="shared" si="2"/>
        <v>7226</v>
      </c>
      <c r="M18" s="37">
        <f t="shared" si="2"/>
        <v>13920</v>
      </c>
      <c r="N18" s="48">
        <f t="shared" si="2"/>
        <v>17898</v>
      </c>
      <c r="O18" s="37">
        <f t="shared" si="2"/>
        <v>20715</v>
      </c>
      <c r="P18" s="90">
        <f aca="true" t="shared" si="3" ref="P18:U18">SUM(P7:P17)</f>
        <v>21752</v>
      </c>
      <c r="Q18" s="90">
        <f t="shared" si="3"/>
        <v>21262</v>
      </c>
      <c r="R18" s="37">
        <f t="shared" si="3"/>
        <v>21615</v>
      </c>
      <c r="S18" s="37">
        <f t="shared" si="3"/>
        <v>19865</v>
      </c>
      <c r="T18" s="48">
        <f t="shared" si="3"/>
        <v>21825</v>
      </c>
      <c r="U18" s="48">
        <f t="shared" si="3"/>
        <v>21130</v>
      </c>
      <c r="V18" s="126">
        <f>SUM(J18:U18)</f>
        <v>187859</v>
      </c>
    </row>
    <row r="19" spans="1:22" ht="15" customHeight="1">
      <c r="A19" s="71"/>
      <c r="B19" s="178" t="str">
        <f>'様式12-2 収入積算【記入例】'!B19</f>
        <v>居住費</v>
      </c>
      <c r="C19" s="179"/>
      <c r="D19" s="179"/>
      <c r="E19" s="179"/>
      <c r="F19" s="180"/>
      <c r="G19" s="19"/>
      <c r="H19" s="136">
        <f>'様式12-2 収入積算【記入例】'!H19</f>
        <v>2000</v>
      </c>
      <c r="I19" s="27" t="s">
        <v>13</v>
      </c>
      <c r="J19" s="38">
        <v>0</v>
      </c>
      <c r="K19" s="91">
        <f>ROUNDDOWN($H19*$C$5*J$5*30/1000,)</f>
        <v>1440</v>
      </c>
      <c r="L19" s="39">
        <f>ROUNDDOWN($H19*$C$5*K$5*31/1000,)</f>
        <v>2976</v>
      </c>
      <c r="M19" s="39">
        <f>ROUNDDOWN($H19*$C$5*L$5*30/1000,)</f>
        <v>3840</v>
      </c>
      <c r="N19" s="39">
        <f aca="true" t="shared" si="4" ref="N19:O22">ROUNDDOWN($H19*$C$5*M$5*31/1000,)</f>
        <v>4464</v>
      </c>
      <c r="O19" s="39">
        <f t="shared" si="4"/>
        <v>4712</v>
      </c>
      <c r="P19" s="91">
        <f>ROUNDDOWN($H19*$C$5*O$5*30/1000,)</f>
        <v>4560</v>
      </c>
      <c r="Q19" s="91">
        <f>ROUNDDOWN($H19*$C$5*P$5*31/1000,)</f>
        <v>4712</v>
      </c>
      <c r="R19" s="39">
        <f>ROUNDDOWN($H19*$C$5*Q$5*30/1000,)</f>
        <v>4080</v>
      </c>
      <c r="S19" s="39">
        <f aca="true" t="shared" si="5" ref="S19:T22">ROUNDDOWN($H19*$C$5*R$5*31/1000,)</f>
        <v>4712</v>
      </c>
      <c r="T19" s="39">
        <f t="shared" si="5"/>
        <v>4712</v>
      </c>
      <c r="U19" s="49">
        <f>ROUNDDOWN($H19*$C$5*T$5*28/1000,)</f>
        <v>4256</v>
      </c>
      <c r="V19" s="132">
        <f t="shared" si="0"/>
        <v>44464</v>
      </c>
    </row>
    <row r="20" spans="1:22" ht="15" customHeight="1">
      <c r="A20" s="72"/>
      <c r="B20" s="166" t="str">
        <f>'様式12-2 収入積算【記入例】'!B20</f>
        <v>食費</v>
      </c>
      <c r="C20" s="148"/>
      <c r="D20" s="148"/>
      <c r="E20" s="148"/>
      <c r="F20" s="149"/>
      <c r="G20" s="2"/>
      <c r="H20" s="135">
        <f>'様式12-2 収入積算【記入例】'!H20</f>
        <v>1380</v>
      </c>
      <c r="I20" s="25" t="s">
        <v>13</v>
      </c>
      <c r="J20" s="40">
        <v>0</v>
      </c>
      <c r="K20" s="92">
        <f>ROUNDDOWN($H20*$C$5*J$5*30/1000,)</f>
        <v>993</v>
      </c>
      <c r="L20" s="41">
        <f>ROUNDDOWN($H20*$C$5*K$5*31/1000,)</f>
        <v>2053</v>
      </c>
      <c r="M20" s="41">
        <f>ROUNDDOWN($H20*$C$5*L$5*30/1000,)</f>
        <v>2649</v>
      </c>
      <c r="N20" s="41">
        <f t="shared" si="4"/>
        <v>3080</v>
      </c>
      <c r="O20" s="41">
        <f t="shared" si="4"/>
        <v>3251</v>
      </c>
      <c r="P20" s="92">
        <f>ROUNDDOWN($H20*$C$5*O$5*30/1000,)</f>
        <v>3146</v>
      </c>
      <c r="Q20" s="92">
        <f>ROUNDDOWN($H20*$C$5*P$5*31/1000,)</f>
        <v>3251</v>
      </c>
      <c r="R20" s="41">
        <f>ROUNDDOWN($H20*$C$5*Q$5*30/1000,)</f>
        <v>2815</v>
      </c>
      <c r="S20" s="41">
        <f t="shared" si="5"/>
        <v>3251</v>
      </c>
      <c r="T20" s="41">
        <f t="shared" si="5"/>
        <v>3251</v>
      </c>
      <c r="U20" s="35">
        <f>ROUNDDOWN($H20*$C$5*T$5*28/1000,)</f>
        <v>2936</v>
      </c>
      <c r="V20" s="130">
        <f t="shared" si="0"/>
        <v>30676</v>
      </c>
    </row>
    <row r="21" spans="1:22" ht="15" customHeight="1">
      <c r="A21" s="72"/>
      <c r="B21" s="166" t="str">
        <f>'様式12-2 収入積算【記入例】'!B21</f>
        <v>日常生活費</v>
      </c>
      <c r="C21" s="148"/>
      <c r="D21" s="148"/>
      <c r="E21" s="148"/>
      <c r="F21" s="149"/>
      <c r="G21" s="2"/>
      <c r="H21" s="135">
        <f>'様式12-2 収入積算【記入例】'!H21</f>
        <v>100</v>
      </c>
      <c r="I21" s="25" t="s">
        <v>13</v>
      </c>
      <c r="J21" s="40">
        <v>0</v>
      </c>
      <c r="K21" s="92">
        <f>ROUNDDOWN($H21*$C$5*J$5*30/1000,)</f>
        <v>72</v>
      </c>
      <c r="L21" s="41">
        <f>ROUNDDOWN($H21*$C$5*K$5*31/1000,)</f>
        <v>148</v>
      </c>
      <c r="M21" s="41">
        <f>ROUNDDOWN($H21*$C$5*L$5*30/1000,)</f>
        <v>192</v>
      </c>
      <c r="N21" s="41">
        <f t="shared" si="4"/>
        <v>223</v>
      </c>
      <c r="O21" s="41">
        <f t="shared" si="4"/>
        <v>235</v>
      </c>
      <c r="P21" s="92">
        <f>ROUNDDOWN($H21*$C$5*O$5*30/1000,)</f>
        <v>228</v>
      </c>
      <c r="Q21" s="92">
        <f>ROUNDDOWN($H21*$C$5*P$5*31/1000,)</f>
        <v>235</v>
      </c>
      <c r="R21" s="41">
        <f>ROUNDDOWN($H21*$C$5*Q$5*30/1000,)</f>
        <v>204</v>
      </c>
      <c r="S21" s="41">
        <f t="shared" si="5"/>
        <v>235</v>
      </c>
      <c r="T21" s="41">
        <f t="shared" si="5"/>
        <v>235</v>
      </c>
      <c r="U21" s="35">
        <f>ROUNDDOWN($H21*$C$5*T$5*28/1000,)</f>
        <v>212</v>
      </c>
      <c r="V21" s="130">
        <f t="shared" si="0"/>
        <v>2219</v>
      </c>
    </row>
    <row r="22" spans="1:22" ht="15" customHeight="1">
      <c r="A22" s="72"/>
      <c r="B22" s="167">
        <f>'様式12-2 収入積算【記入例】'!B22</f>
        <v>0</v>
      </c>
      <c r="C22" s="161"/>
      <c r="D22" s="161"/>
      <c r="E22" s="161"/>
      <c r="F22" s="162"/>
      <c r="G22" s="21"/>
      <c r="H22" s="137">
        <f>'様式12-2 収入積算【記入例】'!H22</f>
        <v>0</v>
      </c>
      <c r="I22" s="26" t="s">
        <v>13</v>
      </c>
      <c r="J22" s="44">
        <v>0</v>
      </c>
      <c r="K22" s="93">
        <f>ROUNDDOWN($H22*$C$5*J$5*30/1000,)</f>
        <v>0</v>
      </c>
      <c r="L22" s="45">
        <f>ROUNDDOWN($H22*$C$5*K$5*31/1000,)</f>
        <v>0</v>
      </c>
      <c r="M22" s="45">
        <f>ROUNDDOWN($H22*$C$5*L$5*30/1000,)</f>
        <v>0</v>
      </c>
      <c r="N22" s="45">
        <f t="shared" si="4"/>
        <v>0</v>
      </c>
      <c r="O22" s="45">
        <f t="shared" si="4"/>
        <v>0</v>
      </c>
      <c r="P22" s="93">
        <f>ROUNDDOWN($H22*$C$5*O$5*30/1000,)</f>
        <v>0</v>
      </c>
      <c r="Q22" s="93">
        <f>ROUNDDOWN($H22*$C$5*P$5*31/1000,)</f>
        <v>0</v>
      </c>
      <c r="R22" s="45">
        <f>ROUNDDOWN($H22*$C$5*Q$5*30/1000,)</f>
        <v>0</v>
      </c>
      <c r="S22" s="45">
        <f t="shared" si="5"/>
        <v>0</v>
      </c>
      <c r="T22" s="45">
        <f t="shared" si="5"/>
        <v>0</v>
      </c>
      <c r="U22" s="43">
        <f>ROUNDDOWN($H22*$C$5*T$5*28/1000,)</f>
        <v>0</v>
      </c>
      <c r="V22" s="131">
        <f t="shared" si="0"/>
        <v>0</v>
      </c>
    </row>
    <row r="23" spans="1:22" ht="15" customHeight="1">
      <c r="A23" s="171" t="s">
        <v>20</v>
      </c>
      <c r="B23" s="172"/>
      <c r="C23" s="172"/>
      <c r="D23" s="172"/>
      <c r="E23" s="172"/>
      <c r="F23" s="172"/>
      <c r="G23" s="172"/>
      <c r="H23" s="172"/>
      <c r="I23" s="173"/>
      <c r="J23" s="36">
        <f aca="true" t="shared" si="6" ref="J23:O23">SUM(J19:J22)</f>
        <v>0</v>
      </c>
      <c r="K23" s="90">
        <f t="shared" si="6"/>
        <v>2505</v>
      </c>
      <c r="L23" s="37">
        <f t="shared" si="6"/>
        <v>5177</v>
      </c>
      <c r="M23" s="37">
        <f t="shared" si="6"/>
        <v>6681</v>
      </c>
      <c r="N23" s="48">
        <f t="shared" si="6"/>
        <v>7767</v>
      </c>
      <c r="O23" s="37">
        <f t="shared" si="6"/>
        <v>8198</v>
      </c>
      <c r="P23" s="90">
        <f aca="true" t="shared" si="7" ref="P23:U23">SUM(P19:P22)</f>
        <v>7934</v>
      </c>
      <c r="Q23" s="90">
        <f t="shared" si="7"/>
        <v>8198</v>
      </c>
      <c r="R23" s="37">
        <f t="shared" si="7"/>
        <v>7099</v>
      </c>
      <c r="S23" s="37">
        <f t="shared" si="7"/>
        <v>8198</v>
      </c>
      <c r="T23" s="48">
        <f t="shared" si="7"/>
        <v>8198</v>
      </c>
      <c r="U23" s="48">
        <f t="shared" si="7"/>
        <v>7404</v>
      </c>
      <c r="V23" s="126">
        <f>SUM(J23:U23)</f>
        <v>77359</v>
      </c>
    </row>
    <row r="24" spans="1:22" ht="15" customHeight="1" thickBot="1">
      <c r="A24" s="168" t="s">
        <v>24</v>
      </c>
      <c r="B24" s="169"/>
      <c r="C24" s="169"/>
      <c r="D24" s="169"/>
      <c r="E24" s="169"/>
      <c r="F24" s="169"/>
      <c r="G24" s="169"/>
      <c r="H24" s="169"/>
      <c r="I24" s="170"/>
      <c r="J24" s="68">
        <f aca="true" t="shared" si="8" ref="J24:O24">SUM(J23,J18)</f>
        <v>0</v>
      </c>
      <c r="K24" s="97">
        <f t="shared" si="8"/>
        <v>3156</v>
      </c>
      <c r="L24" s="69">
        <f t="shared" si="8"/>
        <v>12403</v>
      </c>
      <c r="M24" s="69">
        <f t="shared" si="8"/>
        <v>20601</v>
      </c>
      <c r="N24" s="73">
        <f t="shared" si="8"/>
        <v>25665</v>
      </c>
      <c r="O24" s="69">
        <f t="shared" si="8"/>
        <v>28913</v>
      </c>
      <c r="P24" s="97">
        <f aca="true" t="shared" si="9" ref="P24:U24">SUM(P23,P18)</f>
        <v>29686</v>
      </c>
      <c r="Q24" s="97">
        <f t="shared" si="9"/>
        <v>29460</v>
      </c>
      <c r="R24" s="69">
        <f t="shared" si="9"/>
        <v>28714</v>
      </c>
      <c r="S24" s="69">
        <f t="shared" si="9"/>
        <v>28063</v>
      </c>
      <c r="T24" s="73">
        <f t="shared" si="9"/>
        <v>30023</v>
      </c>
      <c r="U24" s="73">
        <f t="shared" si="9"/>
        <v>28534</v>
      </c>
      <c r="V24" s="127">
        <f>SUM(J24:U24)</f>
        <v>265218</v>
      </c>
    </row>
    <row r="25" spans="1:15" ht="1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2"/>
      <c r="K25" s="102"/>
      <c r="L25" s="102"/>
      <c r="M25" s="102"/>
      <c r="N25" s="102"/>
      <c r="O25" s="102"/>
    </row>
    <row r="26" spans="1:22" ht="15" customHeight="1" thickBot="1">
      <c r="A26" s="104" t="s">
        <v>34</v>
      </c>
      <c r="B26" s="103"/>
      <c r="C26" s="103"/>
      <c r="D26" s="103"/>
      <c r="E26" s="103"/>
      <c r="F26" s="103"/>
      <c r="G26" s="103"/>
      <c r="H26" s="103"/>
      <c r="I26" s="103"/>
      <c r="J26" s="100"/>
      <c r="K26" s="99" t="s">
        <v>29</v>
      </c>
      <c r="L26" s="62">
        <f>L3</f>
        <v>10.81</v>
      </c>
      <c r="M26" s="115"/>
      <c r="N26" s="1"/>
      <c r="O26" s="1"/>
      <c r="U26" s="114"/>
      <c r="V26" s="110" t="s">
        <v>26</v>
      </c>
    </row>
    <row r="27" spans="1:22" ht="15" customHeight="1" thickBot="1">
      <c r="A27" s="153"/>
      <c r="B27" s="154"/>
      <c r="C27" s="154"/>
      <c r="D27" s="154"/>
      <c r="E27" s="154"/>
      <c r="F27" s="154"/>
      <c r="G27" s="150" t="s">
        <v>22</v>
      </c>
      <c r="H27" s="151"/>
      <c r="I27" s="152"/>
      <c r="J27" s="118" t="str">
        <f aca="true" t="shared" si="10" ref="J27:O27">J4</f>
        <v>４月</v>
      </c>
      <c r="K27" s="98" t="str">
        <f t="shared" si="10"/>
        <v>５月</v>
      </c>
      <c r="L27" s="98" t="str">
        <f t="shared" si="10"/>
        <v>６月</v>
      </c>
      <c r="M27" s="98" t="str">
        <f t="shared" si="10"/>
        <v>７月</v>
      </c>
      <c r="N27" s="98" t="str">
        <f t="shared" si="10"/>
        <v>８月</v>
      </c>
      <c r="O27" s="98" t="str">
        <f t="shared" si="10"/>
        <v>９月</v>
      </c>
      <c r="P27" s="98" t="str">
        <f aca="true" t="shared" si="11" ref="P27:V27">P4</f>
        <v>１０月</v>
      </c>
      <c r="Q27" s="98" t="str">
        <f t="shared" si="11"/>
        <v>１１月</v>
      </c>
      <c r="R27" s="98" t="str">
        <f t="shared" si="11"/>
        <v>１２月</v>
      </c>
      <c r="S27" s="98" t="str">
        <f t="shared" si="11"/>
        <v>１月</v>
      </c>
      <c r="T27" s="98" t="str">
        <f t="shared" si="11"/>
        <v>２月</v>
      </c>
      <c r="U27" s="119" t="str">
        <f>U4</f>
        <v>３月</v>
      </c>
      <c r="V27" s="119" t="str">
        <f t="shared" si="11"/>
        <v>年度計</v>
      </c>
    </row>
    <row r="28" spans="1:22" ht="15" customHeight="1">
      <c r="A28" s="185" t="s">
        <v>25</v>
      </c>
      <c r="B28" s="186"/>
      <c r="C28" s="139">
        <f>'様式12-2 収入積算【記入例】'!C28</f>
        <v>10</v>
      </c>
      <c r="D28" s="30" t="s">
        <v>0</v>
      </c>
      <c r="E28" s="30"/>
      <c r="F28" s="30"/>
      <c r="G28" s="144" t="s">
        <v>3</v>
      </c>
      <c r="H28" s="144"/>
      <c r="I28" s="145"/>
      <c r="J28" s="94">
        <v>0.3</v>
      </c>
      <c r="K28" s="95">
        <v>0.4</v>
      </c>
      <c r="L28" s="74">
        <v>0.5</v>
      </c>
      <c r="M28" s="74">
        <v>0.6</v>
      </c>
      <c r="N28" s="75">
        <v>0.7</v>
      </c>
      <c r="O28" s="74">
        <v>0.8</v>
      </c>
      <c r="P28" s="122">
        <v>0.8</v>
      </c>
      <c r="Q28" s="95">
        <v>0.8</v>
      </c>
      <c r="R28" s="74">
        <v>0.8</v>
      </c>
      <c r="S28" s="74">
        <v>0.85</v>
      </c>
      <c r="T28" s="75">
        <v>0.85</v>
      </c>
      <c r="U28" s="75">
        <v>0.85</v>
      </c>
      <c r="V28" s="128">
        <f>AVERAGE(J28:U28)</f>
        <v>0.6874999999999999</v>
      </c>
    </row>
    <row r="29" spans="1:22" ht="15" customHeight="1">
      <c r="A29" s="71"/>
      <c r="B29" s="11" t="s">
        <v>16</v>
      </c>
      <c r="C29" s="12"/>
      <c r="D29" s="12"/>
      <c r="E29" s="12"/>
      <c r="F29" s="12"/>
      <c r="G29" s="12"/>
      <c r="H29" s="18" t="s">
        <v>93</v>
      </c>
      <c r="I29" s="106" t="s">
        <v>2</v>
      </c>
      <c r="J29" s="53"/>
      <c r="K29" s="50"/>
      <c r="L29" s="42"/>
      <c r="M29" s="42"/>
      <c r="N29" s="42"/>
      <c r="O29" s="50"/>
      <c r="P29" s="123"/>
      <c r="Q29" s="50"/>
      <c r="R29" s="42"/>
      <c r="S29" s="42"/>
      <c r="T29" s="42"/>
      <c r="U29" s="42"/>
      <c r="V29" s="133"/>
    </row>
    <row r="30" spans="1:22" ht="15" customHeight="1">
      <c r="A30" s="72"/>
      <c r="B30" s="10"/>
      <c r="C30" s="2" t="s">
        <v>4</v>
      </c>
      <c r="D30" s="5" t="s">
        <v>5</v>
      </c>
      <c r="E30" s="135">
        <f>'様式12-2 収入積算【記入例】'!E30</f>
        <v>2</v>
      </c>
      <c r="F30" s="4" t="s">
        <v>6</v>
      </c>
      <c r="G30" s="2"/>
      <c r="H30" s="57">
        <f>'様式12-2 収入積算【記入例】'!H30</f>
        <v>711</v>
      </c>
      <c r="I30" s="25" t="s">
        <v>7</v>
      </c>
      <c r="J30" s="88">
        <v>0</v>
      </c>
      <c r="K30" s="41">
        <f>ROUNDDOWN($E30*$H30*30*$L$26*J$28*0.1/1000,)</f>
        <v>13</v>
      </c>
      <c r="L30" s="41">
        <f>ROUNDDOWN($E30*$H30*31*$L$26*K$28*0.1/1000+$E30*$H30*30*$L$26*J$28*0.9/1000,)</f>
        <v>143</v>
      </c>
      <c r="M30" s="41">
        <f>ROUNDDOWN($E30*$H30*30*$L$26*L$28*0.1/1000+$E30*$H30*31*$L$26*K$28*0.9/1000,)</f>
        <v>194</v>
      </c>
      <c r="N30" s="41">
        <f>ROUNDDOWN($E30*$H30*31*$L$26*M$28*0.1/1000+$E30*$H30*30*$L$26*L$28*0.9/1000,)</f>
        <v>236</v>
      </c>
      <c r="O30" s="41">
        <f>ROUNDDOWN($E30*$H30*31*$L$26*N$28*0.1/1000+$E30*$H30*31*$L$26*M$28*0.9/1000,)</f>
        <v>290</v>
      </c>
      <c r="P30" s="41">
        <f>ROUNDDOWN($E30*$H30*30*$L$26*O$28*0.1/1000+$E30*$H30*31*$L$26*N$28*0.9/1000,)</f>
        <v>337</v>
      </c>
      <c r="Q30" s="41">
        <f>ROUNDDOWN($E30*$H30*31*$L$26*P$28*0.1/1000+$E30*$H30*30*$L$26*O$28*0.9/1000,)</f>
        <v>370</v>
      </c>
      <c r="R30" s="41">
        <f>ROUNDDOWN($E30*$H30*30*$L$26*Q$28*0.1/1000+$E30*$H30*31*$L$26*P$28*0.9/1000,)</f>
        <v>379</v>
      </c>
      <c r="S30" s="41">
        <f>ROUNDDOWN($E30*$H30*31*$L$26*R$28*0.1/1000+$E30*$H30*31*$L$26*Q$28*0.9/1000,)</f>
        <v>381</v>
      </c>
      <c r="T30" s="41">
        <f>ROUNDDOWN($E30*$H30*30*$L$26*S$28*0.1/1000+$E30*$H30*31*$L$26*R$28*0.9/1000,)</f>
        <v>382</v>
      </c>
      <c r="U30" s="35">
        <f>ROUNDDOWN($E30*$H30*28*$L$26*T$28*0.1/1000+$E30*$H30*31*$L$26*S$28*0.9/1000,)</f>
        <v>401</v>
      </c>
      <c r="V30" s="130">
        <f>SUM(J30:U30)</f>
        <v>3126</v>
      </c>
    </row>
    <row r="31" spans="1:22" ht="15" customHeight="1">
      <c r="A31" s="72"/>
      <c r="B31" s="8"/>
      <c r="C31" s="2" t="s">
        <v>8</v>
      </c>
      <c r="D31" s="5" t="s">
        <v>5</v>
      </c>
      <c r="E31" s="135">
        <f>'様式12-2 収入積算【記入例】'!E31</f>
        <v>2</v>
      </c>
      <c r="F31" s="4" t="s">
        <v>6</v>
      </c>
      <c r="G31" s="2"/>
      <c r="H31" s="57">
        <f>'様式12-2 収入積算【記入例】'!H31</f>
        <v>781</v>
      </c>
      <c r="I31" s="25" t="s">
        <v>7</v>
      </c>
      <c r="J31" s="88">
        <v>0</v>
      </c>
      <c r="K31" s="41">
        <f>ROUNDDOWN($E31*$H31*30*$L$26*J$28*0.1/1000,)</f>
        <v>15</v>
      </c>
      <c r="L31" s="41">
        <f>ROUNDDOWN($E31*$H31*31*$L$26*K$28*0.1/1000+$E31*$H31*30*$L$26*J$28*0.9/1000,)</f>
        <v>157</v>
      </c>
      <c r="M31" s="41">
        <f>ROUNDDOWN($E31*$H31*30*$L$26*L$28*0.1/1000+$E31*$H31*31*$L$26*K$28*0.9/1000,)</f>
        <v>213</v>
      </c>
      <c r="N31" s="41">
        <f>ROUNDDOWN($E31*$H31*31*$L$26*M$28*0.1/1000+$E31*$H31*30*$L$26*L$28*0.9/1000,)</f>
        <v>259</v>
      </c>
      <c r="O31" s="41">
        <f>ROUNDDOWN($E31*$H31*31*$L$26*N$28*0.1/1000+$E31*$H31*31*$L$26*M$28*0.9/1000,)</f>
        <v>319</v>
      </c>
      <c r="P31" s="41">
        <f>ROUNDDOWN($E31*$H31*30*$L$26*O$28*0.1/1000+$E31*$H31*31*$L$26*N$28*0.9/1000,)</f>
        <v>370</v>
      </c>
      <c r="Q31" s="41">
        <f>ROUNDDOWN($E31*$H31*31*$L$26*P$28*0.1/1000+$E31*$H31*30*$L$26*O$28*0.9/1000,)</f>
        <v>406</v>
      </c>
      <c r="R31" s="41">
        <f>ROUNDDOWN($E31*$H31*30*$L$26*Q$28*0.1/1000+$E31*$H31*31*$L$26*P$28*0.9/1000,)</f>
        <v>417</v>
      </c>
      <c r="S31" s="41">
        <f>ROUNDDOWN($E31*$H31*31*$L$26*R$28*0.1/1000+$E31*$H31*31*$L$26*Q$28*0.9/1000,)</f>
        <v>418</v>
      </c>
      <c r="T31" s="41">
        <f>ROUNDDOWN($E31*$H31*30*$L$26*S$28*0.1/1000+$E31*$H31*31*$L$26*R$28*0.9/1000,)</f>
        <v>419</v>
      </c>
      <c r="U31" s="35">
        <f>ROUNDDOWN($E31*$H31*28*$L$26*T$28*0.1/1000+$E31*$H31*31*$L$26*S$28*0.9/1000,)</f>
        <v>440</v>
      </c>
      <c r="V31" s="130">
        <f aca="true" t="shared" si="12" ref="V31:V44">SUM(J31:U31)</f>
        <v>3433</v>
      </c>
    </row>
    <row r="32" spans="1:22" ht="15" customHeight="1">
      <c r="A32" s="72"/>
      <c r="B32" s="8"/>
      <c r="C32" s="2" t="s">
        <v>9</v>
      </c>
      <c r="D32" s="5" t="s">
        <v>5</v>
      </c>
      <c r="E32" s="135">
        <f>'様式12-2 収入積算【記入例】'!E32</f>
        <v>2</v>
      </c>
      <c r="F32" s="4" t="s">
        <v>6</v>
      </c>
      <c r="G32" s="2"/>
      <c r="H32" s="57">
        <f>'様式12-2 収入積算【記入例】'!H32</f>
        <v>854</v>
      </c>
      <c r="I32" s="25" t="s">
        <v>7</v>
      </c>
      <c r="J32" s="88">
        <v>0</v>
      </c>
      <c r="K32" s="41">
        <f>ROUNDDOWN($E32*$H32*30*$L$26*J$28*0.1/1000,)</f>
        <v>16</v>
      </c>
      <c r="L32" s="41">
        <f>ROUNDDOWN($E32*$H32*31*$L$26*K$28*0.1/1000+$E32*$H32*30*$L$26*J$28*0.9/1000,)</f>
        <v>172</v>
      </c>
      <c r="M32" s="41">
        <f>ROUNDDOWN($E32*$H32*30*$L$26*L$28*0.1/1000+$E32*$H32*31*$L$26*K$28*0.9/1000,)</f>
        <v>233</v>
      </c>
      <c r="N32" s="41">
        <f>ROUNDDOWN($E32*$H32*31*$L$26*M$28*0.1/1000+$E32*$H32*30*$L$26*L$28*0.9/1000,)</f>
        <v>283</v>
      </c>
      <c r="O32" s="41">
        <f>ROUNDDOWN($E32*$H32*31*$L$26*N$28*0.1/1000+$E32*$H32*31*$L$26*M$28*0.9/1000,)</f>
        <v>349</v>
      </c>
      <c r="P32" s="41">
        <f>ROUNDDOWN($E32*$H32*30*$L$26*O$28*0.1/1000+$E32*$H32*31*$L$26*N$28*0.9/1000,)</f>
        <v>404</v>
      </c>
      <c r="Q32" s="41">
        <f>ROUNDDOWN($E32*$H32*31*$L$26*P$28*0.1/1000+$E32*$H32*30*$L$26*O$28*0.9/1000,)</f>
        <v>444</v>
      </c>
      <c r="R32" s="41">
        <f>ROUNDDOWN($E32*$H32*30*$L$26*Q$28*0.1/1000+$E32*$H32*31*$L$26*P$28*0.9/1000,)</f>
        <v>456</v>
      </c>
      <c r="S32" s="41">
        <f>ROUNDDOWN($E32*$H32*31*$L$26*R$28*0.1/1000+$E32*$H32*31*$L$26*Q$28*0.9/1000,)</f>
        <v>457</v>
      </c>
      <c r="T32" s="41">
        <f>ROUNDDOWN($E32*$H32*30*$L$26*S$28*0.1/1000+$E32*$H32*31*$L$26*R$28*0.9/1000,)</f>
        <v>459</v>
      </c>
      <c r="U32" s="35">
        <f>ROUNDDOWN($E32*$H32*28*$L$26*T$28*0.1/1000+$E32*$H32*31*$L$26*S$28*0.9/1000,)</f>
        <v>481</v>
      </c>
      <c r="V32" s="130">
        <f t="shared" si="12"/>
        <v>3754</v>
      </c>
    </row>
    <row r="33" spans="1:22" ht="15" customHeight="1">
      <c r="A33" s="72"/>
      <c r="B33" s="8"/>
      <c r="C33" s="2" t="s">
        <v>10</v>
      </c>
      <c r="D33" s="5" t="s">
        <v>5</v>
      </c>
      <c r="E33" s="135">
        <f>'様式12-2 収入積算【記入例】'!E33</f>
        <v>2</v>
      </c>
      <c r="F33" s="4" t="s">
        <v>6</v>
      </c>
      <c r="G33" s="2"/>
      <c r="H33" s="57">
        <f>'様式12-2 収入積算【記入例】'!H33</f>
        <v>924</v>
      </c>
      <c r="I33" s="25" t="s">
        <v>7</v>
      </c>
      <c r="J33" s="88">
        <v>0</v>
      </c>
      <c r="K33" s="41">
        <f>ROUNDDOWN($E33*$H33*30*$L$26*J$28*0.1/1000,)</f>
        <v>17</v>
      </c>
      <c r="L33" s="41">
        <f>ROUNDDOWN($E33*$H33*31*$L$26*K$28*0.1/1000+$E33*$H33*30*$L$26*J$28*0.9/1000,)</f>
        <v>186</v>
      </c>
      <c r="M33" s="41">
        <f>ROUNDDOWN($E33*$H33*30*$L$26*L$28*0.1/1000+$E33*$H33*31*$L$26*K$28*0.9/1000,)</f>
        <v>252</v>
      </c>
      <c r="N33" s="41">
        <f>ROUNDDOWN($E33*$H33*31*$L$26*M$28*0.1/1000+$E33*$H33*30*$L$26*L$28*0.9/1000,)</f>
        <v>306</v>
      </c>
      <c r="O33" s="41">
        <f>ROUNDDOWN($E33*$H33*31*$L$26*N$28*0.1/1000+$E33*$H33*31*$L$26*M$28*0.9/1000,)</f>
        <v>377</v>
      </c>
      <c r="P33" s="41">
        <f>ROUNDDOWN($E33*$H33*30*$L$26*O$28*0.1/1000+$E33*$H33*31*$L$26*N$28*0.9/1000,)</f>
        <v>438</v>
      </c>
      <c r="Q33" s="41">
        <f>ROUNDDOWN($E33*$H33*31*$L$26*P$28*0.1/1000+$E33*$H33*30*$L$26*O$28*0.9/1000,)</f>
        <v>481</v>
      </c>
      <c r="R33" s="41">
        <f>ROUNDDOWN($E33*$H33*30*$L$26*Q$28*0.1/1000+$E33*$H33*31*$L$26*P$28*0.9/1000,)</f>
        <v>493</v>
      </c>
      <c r="S33" s="41">
        <f>ROUNDDOWN($E33*$H33*31*$L$26*R$28*0.1/1000+$E33*$H33*31*$L$26*Q$28*0.9/1000,)</f>
        <v>495</v>
      </c>
      <c r="T33" s="41">
        <f>ROUNDDOWN($E33*$H33*30*$L$26*S$28*0.1/1000+$E33*$H33*31*$L$26*R$28*0.9/1000,)</f>
        <v>496</v>
      </c>
      <c r="U33" s="35">
        <f>ROUNDDOWN($E33*$H33*28*$L$26*T$28*0.1/1000+$E33*$H33*31*$L$26*S$28*0.9/1000,)</f>
        <v>521</v>
      </c>
      <c r="V33" s="130">
        <f t="shared" si="12"/>
        <v>4062</v>
      </c>
    </row>
    <row r="34" spans="1:22" ht="15" customHeight="1">
      <c r="A34" s="72"/>
      <c r="B34" s="9"/>
      <c r="C34" s="2" t="s">
        <v>11</v>
      </c>
      <c r="D34" s="5" t="s">
        <v>5</v>
      </c>
      <c r="E34" s="135">
        <f>'様式12-2 収入積算【記入例】'!E34</f>
        <v>2</v>
      </c>
      <c r="F34" s="4" t="s">
        <v>6</v>
      </c>
      <c r="G34" s="2"/>
      <c r="H34" s="57">
        <f>'様式12-2 収入積算【記入例】'!H34</f>
        <v>993</v>
      </c>
      <c r="I34" s="25" t="s">
        <v>7</v>
      </c>
      <c r="J34" s="88">
        <v>0</v>
      </c>
      <c r="K34" s="41">
        <f>ROUNDDOWN($E34*$H34*30*$L$26*J$28*0.1/1000,)</f>
        <v>19</v>
      </c>
      <c r="L34" s="41">
        <f>ROUNDDOWN($E34*$H34*31*$L$26*K$28*0.1/1000+$E34*$H34*30*$L$26*J$28*0.9/1000,)</f>
        <v>200</v>
      </c>
      <c r="M34" s="41">
        <f>ROUNDDOWN($E34*$H34*30*$L$26*L$28*0.1/1000+$E34*$H34*31*$L$26*K$28*0.9/1000,)</f>
        <v>271</v>
      </c>
      <c r="N34" s="41">
        <f>ROUNDDOWN($E34*$H34*31*$L$26*M$28*0.1/1000+$E34*$H34*30*$L$26*L$28*0.9/1000,)</f>
        <v>329</v>
      </c>
      <c r="O34" s="41">
        <f>ROUNDDOWN($E34*$H34*31*$L$26*N$28*0.1/1000+$E34*$H34*31*$L$26*M$28*0.9/1000,)</f>
        <v>405</v>
      </c>
      <c r="P34" s="41">
        <f>ROUNDDOWN($E34*$H34*30*$L$26*O$28*0.1/1000+$E34*$H34*31*$L$26*N$28*0.9/1000,)</f>
        <v>470</v>
      </c>
      <c r="Q34" s="41">
        <f>ROUNDDOWN($E34*$H34*31*$L$26*P$28*0.1/1000+$E34*$H34*30*$L$26*O$28*0.9/1000,)</f>
        <v>516</v>
      </c>
      <c r="R34" s="41">
        <f>ROUNDDOWN($E34*$H34*30*$L$26*Q$28*0.1/1000+$E34*$H34*31*$L$26*P$28*0.9/1000,)</f>
        <v>530</v>
      </c>
      <c r="S34" s="41">
        <f>ROUNDDOWN($E34*$H34*31*$L$26*R$28*0.1/1000+$E34*$H34*31*$L$26*Q$28*0.9/1000,)</f>
        <v>532</v>
      </c>
      <c r="T34" s="41">
        <f>ROUNDDOWN($E34*$H34*30*$L$26*S$28*0.1/1000+$E34*$H34*31*$L$26*R$28*0.9/1000,)</f>
        <v>533</v>
      </c>
      <c r="U34" s="35">
        <f>ROUNDDOWN($E34*$H34*28*$L$26*T$28*0.1/1000+$E34*$H34*31*$L$26*S$28*0.9/1000,)</f>
        <v>560</v>
      </c>
      <c r="V34" s="130">
        <f t="shared" si="12"/>
        <v>4365</v>
      </c>
    </row>
    <row r="35" spans="1:22" ht="15" customHeight="1">
      <c r="A35" s="72"/>
      <c r="B35" s="163" t="s">
        <v>35</v>
      </c>
      <c r="C35" s="177" t="str">
        <f>'様式12-2 収入積算【記入例】'!C35</f>
        <v>療養食加算</v>
      </c>
      <c r="D35" s="148"/>
      <c r="E35" s="148"/>
      <c r="F35" s="149"/>
      <c r="G35" s="2"/>
      <c r="H35" s="57">
        <f>'様式12-2 収入積算【記入例】'!H35</f>
        <v>23</v>
      </c>
      <c r="I35" s="25" t="s">
        <v>7</v>
      </c>
      <c r="J35" s="88">
        <v>0</v>
      </c>
      <c r="K35" s="41">
        <f>ROUNDDOWN($C$28*$H35*30*$L$26*J$28*0.1/1000,)</f>
        <v>2</v>
      </c>
      <c r="L35" s="41">
        <f>ROUNDDOWN($C$28*$H35*31*$L$26*K$28*0.1/1000+$C$28*$H35*30*$L$26*J$28*0.9/1000,)</f>
        <v>23</v>
      </c>
      <c r="M35" s="41">
        <f>ROUNDDOWN($C$28*$H35*30*$L$26*L$28*0.1/1000+$C$28*$H35*31*$L$26*K$28*0.9/1000,)</f>
        <v>31</v>
      </c>
      <c r="N35" s="41">
        <f>ROUNDDOWN($C$28*$H35*31*$L$26*M$28*0.1/1000+$C$28*$H35*30*$L$26*L$28*0.9/1000,)</f>
        <v>38</v>
      </c>
      <c r="O35" s="41">
        <f>ROUNDDOWN($C$28*$H35*31*$L$26*N$28*0.1/1000+$C$28*$H35*31*$L$26*M$28*0.9/1000,)</f>
        <v>47</v>
      </c>
      <c r="P35" s="41">
        <f>ROUNDDOWN($C$28*$H35*30*$L$26*O$28*0.1/1000+$C$28*$H35*31*$L$26*N$28*0.9/1000,)</f>
        <v>54</v>
      </c>
      <c r="Q35" s="41">
        <f>ROUNDDOWN($C$28*$H35*31*$L$26*P$28*0.1/1000+$C$28*$H35*30*$L$26*O$28*0.9/1000,)</f>
        <v>59</v>
      </c>
      <c r="R35" s="41">
        <f>ROUNDDOWN($C$28*$H35*30*$L$26*Q$28*0.1/1000+$C$28*$H35*31*$L$26*P$28*0.9/1000,)</f>
        <v>61</v>
      </c>
      <c r="S35" s="41">
        <f>ROUNDDOWN($C$28*$H35*31*$L$26*R$28*0.1/1000+$C$28*$H35*31*$L$26*Q$28*0.9/1000,)</f>
        <v>61</v>
      </c>
      <c r="T35" s="41">
        <f>ROUNDDOWN($C$28*$H35*30*$L$26*S$28*0.1/1000+$C$28*$H35*31*$L$26*R$28*0.9/1000,)</f>
        <v>61</v>
      </c>
      <c r="U35" s="35">
        <f>ROUNDDOWN($C$28*$H35*28*$L$26*T$28*0.1/1000+$C$28*$H35*31*$L$26*S$28*0.9/1000,)</f>
        <v>64</v>
      </c>
      <c r="V35" s="130">
        <f>SUM(J35:U35)</f>
        <v>501</v>
      </c>
    </row>
    <row r="36" spans="1:22" ht="15" customHeight="1">
      <c r="A36" s="72"/>
      <c r="B36" s="164"/>
      <c r="C36" s="177" t="str">
        <f>'様式12-2 収入積算【記入例】'!C36</f>
        <v>    etc…</v>
      </c>
      <c r="D36" s="148"/>
      <c r="E36" s="148"/>
      <c r="F36" s="149"/>
      <c r="G36" s="21"/>
      <c r="H36" s="58">
        <f>'様式12-2 収入積算【記入例】'!H36</f>
        <v>0</v>
      </c>
      <c r="I36" s="25" t="s">
        <v>7</v>
      </c>
      <c r="J36" s="40">
        <v>0</v>
      </c>
      <c r="K36" s="41">
        <f>ROUNDDOWN($C$28*$H36*30*$L$26*J$28*0.1/1000,)</f>
        <v>0</v>
      </c>
      <c r="L36" s="41">
        <f>ROUNDDOWN($C$28*$H36*31*$L$26*K$28*0.1/1000+$C$28*$H36*30*$L$26*J$28*0.9/1000,)</f>
        <v>0</v>
      </c>
      <c r="M36" s="41">
        <f>ROUNDDOWN($C$28*$H36*30*$L$26*L$28*0.1/1000+$C$28*$H36*31*$L$26*K$28*0.9/1000,)</f>
        <v>0</v>
      </c>
      <c r="N36" s="41">
        <f>ROUNDDOWN($C$28*$H36*31*$L$26*M$28*0.1/1000+$C$28*$H36*30*$L$26*L$28*0.9/1000,)</f>
        <v>0</v>
      </c>
      <c r="O36" s="41">
        <f>ROUNDDOWN($C$28*$H36*31*$L$26*N$28*0.1/1000+$C$28*$H36*31*$L$26*M$28*0.9/1000,)</f>
        <v>0</v>
      </c>
      <c r="P36" s="41">
        <f>ROUNDDOWN($C$28*$H36*30*$L$26*O$28*0.1/1000+$C$28*$H36*31*$L$26*N$28*0.9/1000,)</f>
        <v>0</v>
      </c>
      <c r="Q36" s="41">
        <f>ROUNDDOWN($C$28*$H36*31*$L$26*P$28*0.1/1000+$C$28*$H36*30*$L$26*O$28*0.9/1000,)</f>
        <v>0</v>
      </c>
      <c r="R36" s="41">
        <f>ROUNDDOWN($C$28*$H36*30*$L$26*Q$28*0.1/1000+$C$28*$H36*31*$L$26*P$28*0.9/1000,)</f>
        <v>0</v>
      </c>
      <c r="S36" s="41">
        <f>ROUNDDOWN($C$28*$H36*31*$L$26*R$28*0.1/1000+$C$28*$H36*31*$L$26*Q$28*0.9/1000,)</f>
        <v>0</v>
      </c>
      <c r="T36" s="41">
        <f>ROUNDDOWN($C$28*$H36*30*$L$26*S$28*0.1/1000+$C$28*$H36*31*$L$26*R$28*0.9/1000,)</f>
        <v>0</v>
      </c>
      <c r="U36" s="35">
        <f>ROUNDDOWN($C$28*$H36*28*$L$26*T$28*0.1/1000+$C$28*$H36*31*$L$26*S$28*0.9/1000,)</f>
        <v>0</v>
      </c>
      <c r="V36" s="130">
        <f t="shared" si="12"/>
        <v>0</v>
      </c>
    </row>
    <row r="37" spans="1:22" ht="15" customHeight="1">
      <c r="A37" s="72"/>
      <c r="B37" s="165"/>
      <c r="C37" s="146" t="str">
        <f>'様式12-2 収入積算【記入例】'!C37</f>
        <v>介護職員処遇改善加算</v>
      </c>
      <c r="D37" s="161"/>
      <c r="E37" s="161"/>
      <c r="F37" s="162"/>
      <c r="G37" s="3"/>
      <c r="H37" s="142">
        <f>'様式12-2 収入積算【記入例】'!H37</f>
        <v>0.025</v>
      </c>
      <c r="I37" s="26"/>
      <c r="J37" s="40">
        <v>0</v>
      </c>
      <c r="K37" s="41">
        <f>ROUNDDOWN(SUM(J30:J36)*$H37*0.1,0)</f>
        <v>0</v>
      </c>
      <c r="L37" s="41">
        <f aca="true" t="shared" si="13" ref="L37:U37">ROUNDDOWN(SUM(K30:K36)*$H37*0.1+SUM(J30:J36)*$H37*0.9,0)</f>
        <v>0</v>
      </c>
      <c r="M37" s="41">
        <f t="shared" si="13"/>
        <v>4</v>
      </c>
      <c r="N37" s="41">
        <f t="shared" si="13"/>
        <v>22</v>
      </c>
      <c r="O37" s="41">
        <f t="shared" si="13"/>
        <v>30</v>
      </c>
      <c r="P37" s="41">
        <f t="shared" si="13"/>
        <v>37</v>
      </c>
      <c r="Q37" s="41">
        <f t="shared" si="13"/>
        <v>45</v>
      </c>
      <c r="R37" s="41">
        <f t="shared" si="13"/>
        <v>52</v>
      </c>
      <c r="S37" s="41">
        <f t="shared" si="13"/>
        <v>57</v>
      </c>
      <c r="T37" s="41">
        <f t="shared" si="13"/>
        <v>58</v>
      </c>
      <c r="U37" s="35">
        <f t="shared" si="13"/>
        <v>58</v>
      </c>
      <c r="V37" s="134">
        <f t="shared" si="12"/>
        <v>363</v>
      </c>
    </row>
    <row r="38" spans="1:22" ht="15" customHeight="1">
      <c r="A38" s="171" t="s">
        <v>23</v>
      </c>
      <c r="B38" s="172"/>
      <c r="C38" s="172"/>
      <c r="D38" s="172"/>
      <c r="E38" s="172"/>
      <c r="F38" s="172"/>
      <c r="G38" s="172"/>
      <c r="H38" s="172"/>
      <c r="I38" s="173"/>
      <c r="J38" s="36">
        <f aca="true" t="shared" si="14" ref="J38:O38">SUM(J30:J37)</f>
        <v>0</v>
      </c>
      <c r="K38" s="37">
        <f t="shared" si="14"/>
        <v>82</v>
      </c>
      <c r="L38" s="37">
        <f>SUM(L30:L37)</f>
        <v>881</v>
      </c>
      <c r="M38" s="37">
        <f t="shared" si="14"/>
        <v>1198</v>
      </c>
      <c r="N38" s="48">
        <f t="shared" si="14"/>
        <v>1473</v>
      </c>
      <c r="O38" s="37">
        <f t="shared" si="14"/>
        <v>1817</v>
      </c>
      <c r="P38" s="90">
        <f aca="true" t="shared" si="15" ref="P38:U38">SUM(P30:P37)</f>
        <v>2110</v>
      </c>
      <c r="Q38" s="37">
        <f t="shared" si="15"/>
        <v>2321</v>
      </c>
      <c r="R38" s="37">
        <f t="shared" si="15"/>
        <v>2388</v>
      </c>
      <c r="S38" s="37">
        <f t="shared" si="15"/>
        <v>2401</v>
      </c>
      <c r="T38" s="48">
        <f t="shared" si="15"/>
        <v>2408</v>
      </c>
      <c r="U38" s="80">
        <f t="shared" si="15"/>
        <v>2525</v>
      </c>
      <c r="V38" s="126">
        <f t="shared" si="12"/>
        <v>19604</v>
      </c>
    </row>
    <row r="39" spans="1:22" ht="15" customHeight="1">
      <c r="A39" s="71"/>
      <c r="B39" s="178" t="str">
        <f>'様式12-2 収入積算【記入例】'!B39</f>
        <v>滞在費</v>
      </c>
      <c r="C39" s="179"/>
      <c r="D39" s="179"/>
      <c r="E39" s="179"/>
      <c r="F39" s="180"/>
      <c r="G39" s="16"/>
      <c r="H39" s="140">
        <f>'様式12-2 収入積算【記入例】'!H39</f>
        <v>2000</v>
      </c>
      <c r="I39" s="108" t="s">
        <v>13</v>
      </c>
      <c r="J39" s="38">
        <v>0</v>
      </c>
      <c r="K39" s="39">
        <f>ROUNDDOWN($H39*$C$28*J$28*30/1000,)</f>
        <v>180</v>
      </c>
      <c r="L39" s="39">
        <f>ROUNDDOWN($H39*$C$28*K$28*31/1000,)</f>
        <v>248</v>
      </c>
      <c r="M39" s="39">
        <f>ROUNDDOWN($H39*$C$28*L$28*30/1000,)</f>
        <v>300</v>
      </c>
      <c r="N39" s="49">
        <f aca="true" t="shared" si="16" ref="N39:O42">ROUNDDOWN($H39*$C$28*M$28*31/1000,)</f>
        <v>372</v>
      </c>
      <c r="O39" s="39">
        <f t="shared" si="16"/>
        <v>434</v>
      </c>
      <c r="P39" s="91">
        <f>ROUNDDOWN($H39*$C$28*O$28*30/1000,)</f>
        <v>480</v>
      </c>
      <c r="Q39" s="39">
        <f>ROUNDDOWN($H39*$C$28*P$28*31/1000,)</f>
        <v>496</v>
      </c>
      <c r="R39" s="39">
        <f>ROUNDDOWN($H39*$C$28*Q$28*30/1000,)</f>
        <v>480</v>
      </c>
      <c r="S39" s="39">
        <f aca="true" t="shared" si="17" ref="S39:T42">ROUNDDOWN($H39*$C$28*R$28*31/1000,)</f>
        <v>496</v>
      </c>
      <c r="T39" s="49">
        <f t="shared" si="17"/>
        <v>527</v>
      </c>
      <c r="U39" s="81">
        <f>ROUNDDOWN($H39*$C$28*T$28*28/1000,)</f>
        <v>476</v>
      </c>
      <c r="V39" s="125">
        <f t="shared" si="12"/>
        <v>4489</v>
      </c>
    </row>
    <row r="40" spans="1:22" ht="15" customHeight="1">
      <c r="A40" s="72"/>
      <c r="B40" s="166" t="str">
        <f>'様式12-2 収入積算【記入例】'!B40</f>
        <v>食費</v>
      </c>
      <c r="C40" s="148"/>
      <c r="D40" s="148"/>
      <c r="E40" s="148"/>
      <c r="F40" s="149"/>
      <c r="G40" s="2"/>
      <c r="H40" s="135">
        <f>'様式12-2 収入積算【記入例】'!H40</f>
        <v>1380</v>
      </c>
      <c r="I40" s="25" t="s">
        <v>13</v>
      </c>
      <c r="J40" s="40">
        <v>0</v>
      </c>
      <c r="K40" s="41">
        <f>ROUNDDOWN($H40*$C$28*J$28*30/1000,)</f>
        <v>124</v>
      </c>
      <c r="L40" s="41">
        <f>ROUNDDOWN($H40*$C$28*K$28*31/1000,)</f>
        <v>171</v>
      </c>
      <c r="M40" s="41">
        <f>ROUNDDOWN($H40*$C$28*L$28*30/1000,)</f>
        <v>207</v>
      </c>
      <c r="N40" s="35">
        <f t="shared" si="16"/>
        <v>256</v>
      </c>
      <c r="O40" s="41">
        <f t="shared" si="16"/>
        <v>299</v>
      </c>
      <c r="P40" s="92">
        <f>ROUNDDOWN($H40*$C$28*O$28*30/1000,)</f>
        <v>331</v>
      </c>
      <c r="Q40" s="41">
        <f>ROUNDDOWN($H40*$C$28*P$28*31/1000,)</f>
        <v>342</v>
      </c>
      <c r="R40" s="41">
        <f>ROUNDDOWN($H40*$C$28*Q$28*30/1000,)</f>
        <v>331</v>
      </c>
      <c r="S40" s="41">
        <f t="shared" si="17"/>
        <v>342</v>
      </c>
      <c r="T40" s="35">
        <f t="shared" si="17"/>
        <v>363</v>
      </c>
      <c r="U40" s="78">
        <f>ROUNDDOWN($H40*$C$28*T$28*28/1000,)</f>
        <v>328</v>
      </c>
      <c r="V40" s="78">
        <f t="shared" si="12"/>
        <v>3094</v>
      </c>
    </row>
    <row r="41" spans="1:22" ht="15" customHeight="1">
      <c r="A41" s="72"/>
      <c r="B41" s="166" t="str">
        <f>'様式12-2 収入積算【記入例】'!B41</f>
        <v>日常生活費</v>
      </c>
      <c r="C41" s="148"/>
      <c r="D41" s="148"/>
      <c r="E41" s="148"/>
      <c r="F41" s="149"/>
      <c r="G41" s="2"/>
      <c r="H41" s="135">
        <f>'様式12-2 収入積算【記入例】'!H41</f>
        <v>100</v>
      </c>
      <c r="I41" s="25" t="s">
        <v>13</v>
      </c>
      <c r="J41" s="40">
        <v>0</v>
      </c>
      <c r="K41" s="41">
        <f>ROUNDDOWN($H41*$C$28*J$28*30/1000,)</f>
        <v>9</v>
      </c>
      <c r="L41" s="41">
        <f>ROUNDDOWN($H41*$C$28*K$28*31/1000,)</f>
        <v>12</v>
      </c>
      <c r="M41" s="41">
        <f>ROUNDDOWN($H41*$C$28*L$28*30/1000,)</f>
        <v>15</v>
      </c>
      <c r="N41" s="35">
        <f t="shared" si="16"/>
        <v>18</v>
      </c>
      <c r="O41" s="41">
        <f t="shared" si="16"/>
        <v>21</v>
      </c>
      <c r="P41" s="92">
        <f>ROUNDDOWN($H41*$C$28*O$28*30/1000,)</f>
        <v>24</v>
      </c>
      <c r="Q41" s="41">
        <f>ROUNDDOWN($H41*$C$28*P$28*31/1000,)</f>
        <v>24</v>
      </c>
      <c r="R41" s="41">
        <f>ROUNDDOWN($H41*$C$28*Q$28*30/1000,)</f>
        <v>24</v>
      </c>
      <c r="S41" s="41">
        <f t="shared" si="17"/>
        <v>24</v>
      </c>
      <c r="T41" s="35">
        <f t="shared" si="17"/>
        <v>26</v>
      </c>
      <c r="U41" s="78">
        <f>ROUNDDOWN($H41*$C$28*T$28*28/1000,)</f>
        <v>23</v>
      </c>
      <c r="V41" s="78">
        <f t="shared" si="12"/>
        <v>220</v>
      </c>
    </row>
    <row r="42" spans="1:22" ht="15" customHeight="1">
      <c r="A42" s="72"/>
      <c r="B42" s="167">
        <f>'様式12-2 収入積算【記入例】'!B42</f>
        <v>0</v>
      </c>
      <c r="C42" s="161"/>
      <c r="D42" s="161"/>
      <c r="E42" s="161"/>
      <c r="F42" s="162"/>
      <c r="G42" s="3"/>
      <c r="H42" s="141">
        <f>'様式12-2 収入積算【記入例】'!H42</f>
        <v>0</v>
      </c>
      <c r="I42" s="107" t="s">
        <v>13</v>
      </c>
      <c r="J42" s="44">
        <v>0</v>
      </c>
      <c r="K42" s="45">
        <f>ROUNDDOWN($H42*$C$28*J$28*30/1000,)</f>
        <v>0</v>
      </c>
      <c r="L42" s="45">
        <f>ROUNDDOWN($H42*$C$28*K$28*31/1000,)</f>
        <v>0</v>
      </c>
      <c r="M42" s="45">
        <f>ROUNDDOWN($H42*$C$28*L$28*30/1000,)</f>
        <v>0</v>
      </c>
      <c r="N42" s="43">
        <f t="shared" si="16"/>
        <v>0</v>
      </c>
      <c r="O42" s="45">
        <f t="shared" si="16"/>
        <v>0</v>
      </c>
      <c r="P42" s="93">
        <f>ROUNDDOWN($H42*$C$28*O$28*30/1000,)</f>
        <v>0</v>
      </c>
      <c r="Q42" s="45">
        <f>ROUNDDOWN($H42*$C$28*P$28*31/1000,)</f>
        <v>0</v>
      </c>
      <c r="R42" s="45">
        <f>ROUNDDOWN($H42*$C$28*Q$28*30/1000,)</f>
        <v>0</v>
      </c>
      <c r="S42" s="45">
        <f t="shared" si="17"/>
        <v>0</v>
      </c>
      <c r="T42" s="43">
        <f t="shared" si="17"/>
        <v>0</v>
      </c>
      <c r="U42" s="79">
        <f>ROUNDDOWN($H42*$C$28*T$28*28/1000,)</f>
        <v>0</v>
      </c>
      <c r="V42" s="124">
        <f t="shared" si="12"/>
        <v>0</v>
      </c>
    </row>
    <row r="43" spans="1:22" ht="15" customHeight="1">
      <c r="A43" s="181" t="s">
        <v>20</v>
      </c>
      <c r="B43" s="182"/>
      <c r="C43" s="182"/>
      <c r="D43" s="182"/>
      <c r="E43" s="182"/>
      <c r="F43" s="182"/>
      <c r="G43" s="182"/>
      <c r="H43" s="182"/>
      <c r="I43" s="183"/>
      <c r="J43" s="36">
        <f aca="true" t="shared" si="18" ref="J43:O43">SUM(J39:J42)</f>
        <v>0</v>
      </c>
      <c r="K43" s="37">
        <f t="shared" si="18"/>
        <v>313</v>
      </c>
      <c r="L43" s="37">
        <f t="shared" si="18"/>
        <v>431</v>
      </c>
      <c r="M43" s="37">
        <f t="shared" si="18"/>
        <v>522</v>
      </c>
      <c r="N43" s="48">
        <f t="shared" si="18"/>
        <v>646</v>
      </c>
      <c r="O43" s="37">
        <f t="shared" si="18"/>
        <v>754</v>
      </c>
      <c r="P43" s="90">
        <f aca="true" t="shared" si="19" ref="P43:U43">SUM(P39:P42)</f>
        <v>835</v>
      </c>
      <c r="Q43" s="37">
        <f t="shared" si="19"/>
        <v>862</v>
      </c>
      <c r="R43" s="37">
        <f t="shared" si="19"/>
        <v>835</v>
      </c>
      <c r="S43" s="37">
        <f t="shared" si="19"/>
        <v>862</v>
      </c>
      <c r="T43" s="48">
        <f t="shared" si="19"/>
        <v>916</v>
      </c>
      <c r="U43" s="80">
        <f t="shared" si="19"/>
        <v>827</v>
      </c>
      <c r="V43" s="126">
        <f t="shared" si="12"/>
        <v>7803</v>
      </c>
    </row>
    <row r="44" spans="1:22" ht="15" customHeight="1" thickBot="1">
      <c r="A44" s="168" t="s">
        <v>24</v>
      </c>
      <c r="B44" s="169"/>
      <c r="C44" s="169"/>
      <c r="D44" s="169"/>
      <c r="E44" s="169"/>
      <c r="F44" s="169"/>
      <c r="G44" s="169"/>
      <c r="H44" s="169"/>
      <c r="I44" s="170"/>
      <c r="J44" s="68">
        <f aca="true" t="shared" si="20" ref="J44:U44">SUM(J43,J38)</f>
        <v>0</v>
      </c>
      <c r="K44" s="69">
        <f t="shared" si="20"/>
        <v>395</v>
      </c>
      <c r="L44" s="69">
        <f t="shared" si="20"/>
        <v>1312</v>
      </c>
      <c r="M44" s="69">
        <f t="shared" si="20"/>
        <v>1720</v>
      </c>
      <c r="N44" s="73">
        <f t="shared" si="20"/>
        <v>2119</v>
      </c>
      <c r="O44" s="69">
        <f t="shared" si="20"/>
        <v>2571</v>
      </c>
      <c r="P44" s="97">
        <f t="shared" si="20"/>
        <v>2945</v>
      </c>
      <c r="Q44" s="69">
        <f t="shared" si="20"/>
        <v>3183</v>
      </c>
      <c r="R44" s="69">
        <f t="shared" si="20"/>
        <v>3223</v>
      </c>
      <c r="S44" s="69">
        <f t="shared" si="20"/>
        <v>3263</v>
      </c>
      <c r="T44" s="73">
        <f t="shared" si="20"/>
        <v>3324</v>
      </c>
      <c r="U44" s="84">
        <f t="shared" si="20"/>
        <v>3352</v>
      </c>
      <c r="V44" s="127">
        <f t="shared" si="12"/>
        <v>27407</v>
      </c>
    </row>
  </sheetData>
  <sheetProtection/>
  <mergeCells count="34">
    <mergeCell ref="C15:F15"/>
    <mergeCell ref="B22:F22"/>
    <mergeCell ref="B12:B17"/>
    <mergeCell ref="A18:I18"/>
    <mergeCell ref="C16:F16"/>
    <mergeCell ref="C17:F17"/>
    <mergeCell ref="B19:F19"/>
    <mergeCell ref="B20:F20"/>
    <mergeCell ref="B21:F21"/>
    <mergeCell ref="A27:F27"/>
    <mergeCell ref="G27:I27"/>
    <mergeCell ref="G28:I28"/>
    <mergeCell ref="A23:I23"/>
    <mergeCell ref="A24:I24"/>
    <mergeCell ref="B41:F41"/>
    <mergeCell ref="B42:F42"/>
    <mergeCell ref="A44:I44"/>
    <mergeCell ref="A38:I38"/>
    <mergeCell ref="A43:I43"/>
    <mergeCell ref="B40:F40"/>
    <mergeCell ref="B39:F39"/>
    <mergeCell ref="C37:F37"/>
    <mergeCell ref="B35:B37"/>
    <mergeCell ref="A28:B28"/>
    <mergeCell ref="C36:F36"/>
    <mergeCell ref="C35:F35"/>
    <mergeCell ref="U1:V1"/>
    <mergeCell ref="C12:F12"/>
    <mergeCell ref="C13:F13"/>
    <mergeCell ref="C14:F14"/>
    <mergeCell ref="G4:I4"/>
    <mergeCell ref="A4:F4"/>
    <mergeCell ref="G5:I5"/>
    <mergeCell ref="A5:B5"/>
  </mergeCells>
  <conditionalFormatting sqref="B39:F42 C12:F17 B19:F22 C35:F37 H1:H65536">
    <cfRule type="cellIs" priority="1" dxfId="0" operator="equal" stopIfTrue="1">
      <formula>0</formula>
    </cfRule>
  </conditionalFormatting>
  <printOptions/>
  <pageMargins left="0.7874015748031497" right="0.7874015748031497" top="0.42" bottom="0.29" header="0.19" footer="0.17"/>
  <pageSetup horizontalDpi="600" verticalDpi="600" orientation="landscape" paperSize="9" scale="88" r:id="rId2"/>
  <headerFooter alignWithMargins="0">
    <oddHeader>&amp;L&amp;11【様式１２－２】＜特養・ｼｮｰﾄはこの様式を使用すること＞&amp;R&amp;11【記入例】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R31"/>
  <sheetViews>
    <sheetView showGridLines="0" view="pageBreakPreview" zoomScaleNormal="120" zoomScaleSheetLayoutView="100" workbookViewId="0" topLeftCell="A1">
      <selection activeCell="P1" sqref="P1"/>
    </sheetView>
  </sheetViews>
  <sheetFormatPr defaultColWidth="9.140625" defaultRowHeight="17.25" customHeight="1"/>
  <cols>
    <col min="1" max="2" width="2.7109375" style="1" customWidth="1"/>
    <col min="3" max="3" width="9.421875" style="1" bestFit="1" customWidth="1"/>
    <col min="4" max="4" width="3.28125" style="1" bestFit="1" customWidth="1"/>
    <col min="5" max="5" width="4.57421875" style="1" bestFit="1" customWidth="1"/>
    <col min="6" max="6" width="4.8515625" style="1" bestFit="1" customWidth="1"/>
    <col min="7" max="7" width="3.140625" style="1" customWidth="1"/>
    <col min="8" max="8" width="5.8515625" style="1" bestFit="1" customWidth="1"/>
    <col min="9" max="9" width="3.00390625" style="1" bestFit="1" customWidth="1"/>
    <col min="10" max="10" width="8.7109375" style="1" customWidth="1"/>
    <col min="11" max="15" width="8.7109375" style="32" customWidth="1"/>
    <col min="16" max="16384" width="9.140625" style="1" customWidth="1"/>
  </cols>
  <sheetData>
    <row r="1" spans="1:18" ht="17.25" customHeight="1">
      <c r="A1" s="60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31"/>
      <c r="L1" s="31"/>
      <c r="M1" s="61" t="s">
        <v>28</v>
      </c>
      <c r="N1" s="147"/>
      <c r="O1" s="147"/>
      <c r="P1" s="63"/>
      <c r="Q1" s="63"/>
      <c r="R1" s="63"/>
    </row>
    <row r="2" spans="1:15" ht="17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33"/>
      <c r="L2" s="33"/>
      <c r="M2" s="109"/>
      <c r="O2" s="33"/>
    </row>
    <row r="3" spans="1:15" ht="17.2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05"/>
      <c r="K3" s="99" t="s">
        <v>29</v>
      </c>
      <c r="L3" s="62"/>
      <c r="M3" s="99"/>
      <c r="N3" s="99"/>
      <c r="O3" s="110" t="s">
        <v>26</v>
      </c>
    </row>
    <row r="4" spans="1:15" ht="17.25" customHeight="1" thickBot="1">
      <c r="A4" s="153"/>
      <c r="B4" s="154"/>
      <c r="C4" s="154"/>
      <c r="D4" s="154"/>
      <c r="E4" s="154"/>
      <c r="F4" s="154"/>
      <c r="G4" s="150" t="s">
        <v>22</v>
      </c>
      <c r="H4" s="151"/>
      <c r="I4" s="152"/>
      <c r="J4" s="118" t="str">
        <f>'様式12-2 収入積算【記入例】'!J4</f>
        <v>平成28年度</v>
      </c>
      <c r="K4" s="98" t="str">
        <f>'様式12-2 収入積算【記入例】'!K4</f>
        <v>平成29年度</v>
      </c>
      <c r="L4" s="98" t="str">
        <f>'様式12-2 収入積算【記入例】'!L4</f>
        <v>平成30年度</v>
      </c>
      <c r="M4" s="98" t="str">
        <f>'様式12-2 収入積算【記入例】'!M4</f>
        <v>平成31年度</v>
      </c>
      <c r="N4" s="98" t="str">
        <f>'様式12-2 収入積算【記入例】'!N4</f>
        <v>平成32年度</v>
      </c>
      <c r="O4" s="119" t="str">
        <f>'様式12-2 収入積算【記入例】'!O4</f>
        <v>平成33年度</v>
      </c>
    </row>
    <row r="5" spans="1:15" ht="17.25" customHeight="1">
      <c r="A5" s="184" t="s">
        <v>25</v>
      </c>
      <c r="B5" s="144"/>
      <c r="C5" s="51"/>
      <c r="D5" s="24" t="s">
        <v>0</v>
      </c>
      <c r="E5" s="24"/>
      <c r="F5" s="24"/>
      <c r="G5" s="144" t="s">
        <v>3</v>
      </c>
      <c r="H5" s="144"/>
      <c r="I5" s="145"/>
      <c r="J5" s="87"/>
      <c r="K5" s="52"/>
      <c r="L5" s="23"/>
      <c r="M5" s="23"/>
      <c r="N5" s="46"/>
      <c r="O5" s="76"/>
    </row>
    <row r="6" spans="1:15" ht="17.25" customHeight="1">
      <c r="A6" s="72"/>
      <c r="B6" s="13" t="s">
        <v>60</v>
      </c>
      <c r="C6" s="13"/>
      <c r="D6" s="13"/>
      <c r="E6" s="13"/>
      <c r="F6" s="13"/>
      <c r="G6" s="13"/>
      <c r="H6" s="28" t="s">
        <v>19</v>
      </c>
      <c r="I6" s="29" t="s">
        <v>2</v>
      </c>
      <c r="J6" s="86"/>
      <c r="K6" s="34"/>
      <c r="L6" s="34"/>
      <c r="M6" s="34"/>
      <c r="N6" s="47"/>
      <c r="O6" s="77"/>
    </row>
    <row r="7" spans="1:15" ht="17.25" customHeight="1">
      <c r="A7" s="72"/>
      <c r="B7" s="14"/>
      <c r="C7" s="2" t="s">
        <v>4</v>
      </c>
      <c r="D7" s="5" t="s">
        <v>5</v>
      </c>
      <c r="E7" s="6"/>
      <c r="F7" s="4" t="s">
        <v>6</v>
      </c>
      <c r="G7" s="2"/>
      <c r="H7" s="57"/>
      <c r="I7" s="25" t="s">
        <v>7</v>
      </c>
      <c r="J7" s="88">
        <f aca="true" t="shared" si="0" ref="J7:O11">ROUNDDOWN($E7*$H7*365*$L$3*J$5/1000,)</f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78">
        <f t="shared" si="0"/>
        <v>0</v>
      </c>
    </row>
    <row r="8" spans="1:15" ht="17.25" customHeight="1">
      <c r="A8" s="72"/>
      <c r="B8" s="14"/>
      <c r="C8" s="2" t="s">
        <v>8</v>
      </c>
      <c r="D8" s="5" t="s">
        <v>5</v>
      </c>
      <c r="E8" s="6"/>
      <c r="F8" s="4" t="s">
        <v>6</v>
      </c>
      <c r="G8" s="2"/>
      <c r="H8" s="57"/>
      <c r="I8" s="25" t="s">
        <v>7</v>
      </c>
      <c r="J8" s="88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78">
        <f t="shared" si="0"/>
        <v>0</v>
      </c>
    </row>
    <row r="9" spans="1:15" ht="17.25" customHeight="1">
      <c r="A9" s="72"/>
      <c r="B9" s="14"/>
      <c r="C9" s="2" t="s">
        <v>9</v>
      </c>
      <c r="D9" s="5" t="s">
        <v>5</v>
      </c>
      <c r="E9" s="6"/>
      <c r="F9" s="4" t="s">
        <v>6</v>
      </c>
      <c r="G9" s="2"/>
      <c r="H9" s="57"/>
      <c r="I9" s="25" t="s">
        <v>7</v>
      </c>
      <c r="J9" s="88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1">
        <f t="shared" si="0"/>
        <v>0</v>
      </c>
      <c r="O9" s="78">
        <f t="shared" si="0"/>
        <v>0</v>
      </c>
    </row>
    <row r="10" spans="1:15" ht="17.25" customHeight="1">
      <c r="A10" s="72"/>
      <c r="B10" s="14"/>
      <c r="C10" s="2" t="s">
        <v>10</v>
      </c>
      <c r="D10" s="5" t="s">
        <v>5</v>
      </c>
      <c r="E10" s="6"/>
      <c r="F10" s="4" t="s">
        <v>6</v>
      </c>
      <c r="G10" s="2"/>
      <c r="H10" s="57"/>
      <c r="I10" s="25" t="s">
        <v>7</v>
      </c>
      <c r="J10" s="88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78">
        <f t="shared" si="0"/>
        <v>0</v>
      </c>
    </row>
    <row r="11" spans="1:15" ht="17.25" customHeight="1">
      <c r="A11" s="72"/>
      <c r="B11" s="15"/>
      <c r="C11" s="2" t="s">
        <v>11</v>
      </c>
      <c r="D11" s="5" t="s">
        <v>5</v>
      </c>
      <c r="E11" s="6"/>
      <c r="F11" s="4" t="s">
        <v>6</v>
      </c>
      <c r="G11" s="2"/>
      <c r="H11" s="57"/>
      <c r="I11" s="25" t="s">
        <v>7</v>
      </c>
      <c r="J11" s="88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78">
        <f t="shared" si="0"/>
        <v>0</v>
      </c>
    </row>
    <row r="12" spans="1:15" ht="17.25" customHeight="1">
      <c r="A12" s="72"/>
      <c r="B12" s="174" t="s">
        <v>35</v>
      </c>
      <c r="C12" s="148"/>
      <c r="D12" s="148"/>
      <c r="E12" s="148"/>
      <c r="F12" s="149"/>
      <c r="G12" s="2"/>
      <c r="H12" s="57"/>
      <c r="I12" s="25" t="s">
        <v>7</v>
      </c>
      <c r="J12" s="88">
        <f aca="true" t="shared" si="1" ref="J12:O17">ROUNDDOWN($H12*$C$5*J$5*365*$L$3/1000,)</f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78">
        <f t="shared" si="1"/>
        <v>0</v>
      </c>
    </row>
    <row r="13" spans="1:15" ht="17.25" customHeight="1">
      <c r="A13" s="72"/>
      <c r="B13" s="175"/>
      <c r="C13" s="148"/>
      <c r="D13" s="148"/>
      <c r="E13" s="148"/>
      <c r="F13" s="149"/>
      <c r="G13" s="2"/>
      <c r="H13" s="57"/>
      <c r="I13" s="25" t="s">
        <v>7</v>
      </c>
      <c r="J13" s="88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78">
        <f t="shared" si="1"/>
        <v>0</v>
      </c>
    </row>
    <row r="14" spans="1:15" ht="17.25" customHeight="1">
      <c r="A14" s="72"/>
      <c r="B14" s="175"/>
      <c r="C14" s="148"/>
      <c r="D14" s="148"/>
      <c r="E14" s="148"/>
      <c r="F14" s="149"/>
      <c r="G14" s="2"/>
      <c r="H14" s="57"/>
      <c r="I14" s="25" t="s">
        <v>7</v>
      </c>
      <c r="J14" s="88">
        <f t="shared" si="1"/>
        <v>0</v>
      </c>
      <c r="K14" s="41">
        <f t="shared" si="1"/>
        <v>0</v>
      </c>
      <c r="L14" s="41">
        <f t="shared" si="1"/>
        <v>0</v>
      </c>
      <c r="M14" s="41">
        <f t="shared" si="1"/>
        <v>0</v>
      </c>
      <c r="N14" s="41">
        <f t="shared" si="1"/>
        <v>0</v>
      </c>
      <c r="O14" s="78">
        <f t="shared" si="1"/>
        <v>0</v>
      </c>
    </row>
    <row r="15" spans="1:15" ht="17.25" customHeight="1">
      <c r="A15" s="72"/>
      <c r="B15" s="175"/>
      <c r="C15" s="148"/>
      <c r="D15" s="148"/>
      <c r="E15" s="148"/>
      <c r="F15" s="149"/>
      <c r="G15" s="2"/>
      <c r="H15" s="57"/>
      <c r="I15" s="25" t="s">
        <v>7</v>
      </c>
      <c r="J15" s="88">
        <f t="shared" si="1"/>
        <v>0</v>
      </c>
      <c r="K15" s="41">
        <f t="shared" si="1"/>
        <v>0</v>
      </c>
      <c r="L15" s="41">
        <f t="shared" si="1"/>
        <v>0</v>
      </c>
      <c r="M15" s="41">
        <f t="shared" si="1"/>
        <v>0</v>
      </c>
      <c r="N15" s="41">
        <f t="shared" si="1"/>
        <v>0</v>
      </c>
      <c r="O15" s="78">
        <f t="shared" si="1"/>
        <v>0</v>
      </c>
    </row>
    <row r="16" spans="1:15" ht="17.25" customHeight="1">
      <c r="A16" s="72"/>
      <c r="B16" s="175"/>
      <c r="C16" s="148"/>
      <c r="D16" s="148"/>
      <c r="E16" s="148"/>
      <c r="F16" s="149"/>
      <c r="G16" s="2"/>
      <c r="H16" s="57"/>
      <c r="I16" s="25" t="s">
        <v>7</v>
      </c>
      <c r="J16" s="88">
        <f t="shared" si="1"/>
        <v>0</v>
      </c>
      <c r="K16" s="41">
        <f t="shared" si="1"/>
        <v>0</v>
      </c>
      <c r="L16" s="41">
        <f t="shared" si="1"/>
        <v>0</v>
      </c>
      <c r="M16" s="41">
        <f t="shared" si="1"/>
        <v>0</v>
      </c>
      <c r="N16" s="41">
        <f t="shared" si="1"/>
        <v>0</v>
      </c>
      <c r="O16" s="78">
        <f t="shared" si="1"/>
        <v>0</v>
      </c>
    </row>
    <row r="17" spans="1:15" ht="17.25" customHeight="1">
      <c r="A17" s="72"/>
      <c r="B17" s="176"/>
      <c r="C17" s="148"/>
      <c r="D17" s="148"/>
      <c r="E17" s="148"/>
      <c r="F17" s="149"/>
      <c r="G17" s="21"/>
      <c r="H17" s="58"/>
      <c r="I17" s="26" t="s">
        <v>7</v>
      </c>
      <c r="J17" s="89">
        <f t="shared" si="1"/>
        <v>0</v>
      </c>
      <c r="K17" s="45">
        <f t="shared" si="1"/>
        <v>0</v>
      </c>
      <c r="L17" s="45">
        <f t="shared" si="1"/>
        <v>0</v>
      </c>
      <c r="M17" s="45">
        <f t="shared" si="1"/>
        <v>0</v>
      </c>
      <c r="N17" s="45">
        <f t="shared" si="1"/>
        <v>0</v>
      </c>
      <c r="O17" s="79">
        <f t="shared" si="1"/>
        <v>0</v>
      </c>
    </row>
    <row r="18" spans="1:15" ht="17.25" customHeight="1">
      <c r="A18" s="171" t="s">
        <v>21</v>
      </c>
      <c r="B18" s="172"/>
      <c r="C18" s="172"/>
      <c r="D18" s="172"/>
      <c r="E18" s="172"/>
      <c r="F18" s="172"/>
      <c r="G18" s="172"/>
      <c r="H18" s="172"/>
      <c r="I18" s="173"/>
      <c r="J18" s="36">
        <f aca="true" t="shared" si="2" ref="J18:O18">SUM(J7:J17)</f>
        <v>0</v>
      </c>
      <c r="K18" s="90">
        <f t="shared" si="2"/>
        <v>0</v>
      </c>
      <c r="L18" s="37">
        <f t="shared" si="2"/>
        <v>0</v>
      </c>
      <c r="M18" s="37">
        <f t="shared" si="2"/>
        <v>0</v>
      </c>
      <c r="N18" s="48">
        <f t="shared" si="2"/>
        <v>0</v>
      </c>
      <c r="O18" s="80">
        <f t="shared" si="2"/>
        <v>0</v>
      </c>
    </row>
    <row r="19" spans="1:15" ht="17.25" customHeight="1">
      <c r="A19" s="71"/>
      <c r="B19" s="178"/>
      <c r="C19" s="179"/>
      <c r="D19" s="179"/>
      <c r="E19" s="179"/>
      <c r="F19" s="180"/>
      <c r="G19" s="19"/>
      <c r="H19" s="20"/>
      <c r="I19" s="27" t="s">
        <v>13</v>
      </c>
      <c r="J19" s="38">
        <f aca="true" t="shared" si="3" ref="J19:O22">ROUNDDOWN($H19*$C$5*J$5*365/1000,)</f>
        <v>0</v>
      </c>
      <c r="K19" s="91">
        <f t="shared" si="3"/>
        <v>0</v>
      </c>
      <c r="L19" s="39">
        <f t="shared" si="3"/>
        <v>0</v>
      </c>
      <c r="M19" s="39">
        <f t="shared" si="3"/>
        <v>0</v>
      </c>
      <c r="N19" s="39">
        <f t="shared" si="3"/>
        <v>0</v>
      </c>
      <c r="O19" s="81">
        <f t="shared" si="3"/>
        <v>0</v>
      </c>
    </row>
    <row r="20" spans="1:15" ht="17.25" customHeight="1">
      <c r="A20" s="72"/>
      <c r="B20" s="166"/>
      <c r="C20" s="148"/>
      <c r="D20" s="148"/>
      <c r="E20" s="148"/>
      <c r="F20" s="149"/>
      <c r="G20" s="2"/>
      <c r="H20" s="6"/>
      <c r="I20" s="25" t="s">
        <v>13</v>
      </c>
      <c r="J20" s="40">
        <f t="shared" si="3"/>
        <v>0</v>
      </c>
      <c r="K20" s="92">
        <f t="shared" si="3"/>
        <v>0</v>
      </c>
      <c r="L20" s="41">
        <f t="shared" si="3"/>
        <v>0</v>
      </c>
      <c r="M20" s="41">
        <f t="shared" si="3"/>
        <v>0</v>
      </c>
      <c r="N20" s="41">
        <f t="shared" si="3"/>
        <v>0</v>
      </c>
      <c r="O20" s="78">
        <f t="shared" si="3"/>
        <v>0</v>
      </c>
    </row>
    <row r="21" spans="1:15" ht="17.25" customHeight="1">
      <c r="A21" s="72"/>
      <c r="B21" s="166"/>
      <c r="C21" s="148"/>
      <c r="D21" s="148"/>
      <c r="E21" s="148"/>
      <c r="F21" s="149"/>
      <c r="G21" s="2"/>
      <c r="H21" s="6"/>
      <c r="I21" s="25" t="s">
        <v>13</v>
      </c>
      <c r="J21" s="40">
        <f t="shared" si="3"/>
        <v>0</v>
      </c>
      <c r="K21" s="92">
        <f t="shared" si="3"/>
        <v>0</v>
      </c>
      <c r="L21" s="41">
        <f t="shared" si="3"/>
        <v>0</v>
      </c>
      <c r="M21" s="41">
        <f t="shared" si="3"/>
        <v>0</v>
      </c>
      <c r="N21" s="41">
        <f t="shared" si="3"/>
        <v>0</v>
      </c>
      <c r="O21" s="78">
        <f t="shared" si="3"/>
        <v>0</v>
      </c>
    </row>
    <row r="22" spans="1:15" ht="17.25" customHeight="1">
      <c r="A22" s="72"/>
      <c r="B22" s="167"/>
      <c r="C22" s="161"/>
      <c r="D22" s="161"/>
      <c r="E22" s="161"/>
      <c r="F22" s="162"/>
      <c r="G22" s="21"/>
      <c r="H22" s="22"/>
      <c r="I22" s="26" t="s">
        <v>13</v>
      </c>
      <c r="J22" s="44">
        <f t="shared" si="3"/>
        <v>0</v>
      </c>
      <c r="K22" s="93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79">
        <f t="shared" si="3"/>
        <v>0</v>
      </c>
    </row>
    <row r="23" spans="1:15" ht="17.25" customHeight="1">
      <c r="A23" s="171" t="s">
        <v>20</v>
      </c>
      <c r="B23" s="172"/>
      <c r="C23" s="172"/>
      <c r="D23" s="172"/>
      <c r="E23" s="172"/>
      <c r="F23" s="172"/>
      <c r="G23" s="172"/>
      <c r="H23" s="172"/>
      <c r="I23" s="173"/>
      <c r="J23" s="36">
        <f aca="true" t="shared" si="4" ref="J23:O23">SUM(J19:J22)</f>
        <v>0</v>
      </c>
      <c r="K23" s="90">
        <f t="shared" si="4"/>
        <v>0</v>
      </c>
      <c r="L23" s="37">
        <f t="shared" si="4"/>
        <v>0</v>
      </c>
      <c r="M23" s="37">
        <f t="shared" si="4"/>
        <v>0</v>
      </c>
      <c r="N23" s="48">
        <f t="shared" si="4"/>
        <v>0</v>
      </c>
      <c r="O23" s="80">
        <f t="shared" si="4"/>
        <v>0</v>
      </c>
    </row>
    <row r="24" spans="1:15" ht="17.25" customHeight="1" thickBot="1">
      <c r="A24" s="168" t="s">
        <v>24</v>
      </c>
      <c r="B24" s="169"/>
      <c r="C24" s="169"/>
      <c r="D24" s="169"/>
      <c r="E24" s="169"/>
      <c r="F24" s="169"/>
      <c r="G24" s="169"/>
      <c r="H24" s="169"/>
      <c r="I24" s="170"/>
      <c r="J24" s="68">
        <f aca="true" t="shared" si="5" ref="J24:O24">SUM(J23,J18)</f>
        <v>0</v>
      </c>
      <c r="K24" s="97">
        <f t="shared" si="5"/>
        <v>0</v>
      </c>
      <c r="L24" s="69">
        <f t="shared" si="5"/>
        <v>0</v>
      </c>
      <c r="M24" s="69">
        <f t="shared" si="5"/>
        <v>0</v>
      </c>
      <c r="N24" s="73">
        <f t="shared" si="5"/>
        <v>0</v>
      </c>
      <c r="O24" s="84">
        <f t="shared" si="5"/>
        <v>0</v>
      </c>
    </row>
    <row r="25" spans="1:15" ht="17.25" customHeight="1">
      <c r="A25" s="70"/>
      <c r="B25" s="70"/>
      <c r="C25" s="70"/>
      <c r="D25" s="70"/>
      <c r="E25" s="70"/>
      <c r="F25" s="70"/>
      <c r="G25" s="70"/>
      <c r="H25" s="70"/>
      <c r="I25" s="70"/>
      <c r="J25" s="64"/>
      <c r="K25" s="64"/>
      <c r="L25" s="64"/>
      <c r="M25" s="64"/>
      <c r="N25" s="64"/>
      <c r="O25" s="64"/>
    </row>
    <row r="26" spans="1:15" ht="17.25" customHeight="1">
      <c r="A26" s="70"/>
      <c r="B26" s="70"/>
      <c r="C26" s="70"/>
      <c r="D26" s="70"/>
      <c r="E26" s="70"/>
      <c r="F26" s="70"/>
      <c r="G26" s="70"/>
      <c r="H26" s="70"/>
      <c r="I26" s="70"/>
      <c r="J26" s="64"/>
      <c r="K26" s="64"/>
      <c r="L26" s="64"/>
      <c r="M26" s="64"/>
      <c r="N26" s="64"/>
      <c r="O26" s="64"/>
    </row>
    <row r="27" spans="1:15" ht="17.25" customHeight="1">
      <c r="A27" s="70"/>
      <c r="B27" s="70"/>
      <c r="C27" s="70"/>
      <c r="D27" s="70"/>
      <c r="E27" s="70"/>
      <c r="F27" s="70"/>
      <c r="G27" s="70"/>
      <c r="H27" s="70"/>
      <c r="I27" s="70"/>
      <c r="J27" s="64"/>
      <c r="K27" s="64"/>
      <c r="L27" s="64"/>
      <c r="M27" s="64"/>
      <c r="N27" s="64"/>
      <c r="O27" s="64"/>
    </row>
    <row r="28" spans="1:15" ht="17.25" customHeight="1">
      <c r="A28" s="70"/>
      <c r="B28" s="70"/>
      <c r="C28" s="70"/>
      <c r="D28" s="70"/>
      <c r="E28" s="70"/>
      <c r="F28" s="70"/>
      <c r="G28" s="70"/>
      <c r="H28" s="70"/>
      <c r="I28" s="70"/>
      <c r="J28" s="64"/>
      <c r="K28" s="64"/>
      <c r="L28" s="64"/>
      <c r="M28" s="64"/>
      <c r="N28" s="64"/>
      <c r="O28" s="64"/>
    </row>
    <row r="29" spans="1:15" ht="17.25" customHeight="1">
      <c r="A29" s="70"/>
      <c r="B29" s="70"/>
      <c r="C29" s="70"/>
      <c r="D29" s="70"/>
      <c r="E29" s="70"/>
      <c r="F29" s="70"/>
      <c r="G29" s="70"/>
      <c r="H29" s="70"/>
      <c r="I29" s="70"/>
      <c r="J29" s="64"/>
      <c r="K29" s="64"/>
      <c r="L29" s="64"/>
      <c r="M29" s="64"/>
      <c r="N29" s="64"/>
      <c r="O29" s="64"/>
    </row>
    <row r="30" spans="1:15" ht="17.25" customHeight="1">
      <c r="A30" s="70"/>
      <c r="B30" s="70"/>
      <c r="C30" s="70"/>
      <c r="D30" s="70"/>
      <c r="E30" s="70"/>
      <c r="F30" s="70"/>
      <c r="G30" s="70"/>
      <c r="H30" s="70"/>
      <c r="I30" s="70"/>
      <c r="J30" s="64"/>
      <c r="K30" s="64"/>
      <c r="L30" s="64"/>
      <c r="M30" s="64"/>
      <c r="N30" s="64"/>
      <c r="O30" s="64"/>
    </row>
    <row r="31" spans="1:15" ht="17.25" customHeight="1">
      <c r="A31" s="70"/>
      <c r="B31" s="70"/>
      <c r="C31" s="70"/>
      <c r="D31" s="70"/>
      <c r="E31" s="70"/>
      <c r="F31" s="70"/>
      <c r="G31" s="70"/>
      <c r="H31" s="70"/>
      <c r="I31" s="70"/>
      <c r="J31" s="64"/>
      <c r="K31" s="64"/>
      <c r="L31" s="64"/>
      <c r="M31" s="64"/>
      <c r="N31" s="64"/>
      <c r="O31" s="64"/>
    </row>
  </sheetData>
  <sheetProtection/>
  <mergeCells count="20">
    <mergeCell ref="A3:I3"/>
    <mergeCell ref="G4:I4"/>
    <mergeCell ref="A4:F4"/>
    <mergeCell ref="A24:I24"/>
    <mergeCell ref="G5:I5"/>
    <mergeCell ref="A5:B5"/>
    <mergeCell ref="B22:F22"/>
    <mergeCell ref="B12:B17"/>
    <mergeCell ref="B19:F19"/>
    <mergeCell ref="B20:F20"/>
    <mergeCell ref="B21:F21"/>
    <mergeCell ref="A18:I18"/>
    <mergeCell ref="A23:I23"/>
    <mergeCell ref="N1:O1"/>
    <mergeCell ref="C12:F12"/>
    <mergeCell ref="C13:F13"/>
    <mergeCell ref="C14:F14"/>
    <mergeCell ref="C15:F15"/>
    <mergeCell ref="C16:F16"/>
    <mergeCell ref="C17:F17"/>
  </mergeCells>
  <printOptions/>
  <pageMargins left="0.7874015748031497" right="0.7874015748031497" top="0.984251968503937" bottom="0.7874015748031497" header="0.7086614173228347" footer="0.11811023622047245"/>
  <pageSetup horizontalDpi="600" verticalDpi="600" orientation="portrait" paperSize="9" r:id="rId2"/>
  <headerFooter alignWithMargins="0">
    <oddHeader>&amp;L&amp;11【様式１２－２】＜特養・ｼｮｰﾄ以外はこの様式を使用すること＞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J46"/>
  <sheetViews>
    <sheetView showGridLines="0" view="pageBreakPreview" zoomScaleNormal="120" zoomScaleSheetLayoutView="100" workbookViewId="0" topLeftCell="A1">
      <selection activeCell="K1" sqref="K1"/>
    </sheetView>
  </sheetViews>
  <sheetFormatPr defaultColWidth="9.140625" defaultRowHeight="17.25" customHeight="1"/>
  <cols>
    <col min="1" max="1" width="8.00390625" style="113" customWidth="1"/>
    <col min="2" max="9" width="9.140625" style="116" customWidth="1"/>
    <col min="10" max="10" width="14.00390625" style="116" customWidth="1"/>
    <col min="11" max="16384" width="9.140625" style="116" customWidth="1"/>
  </cols>
  <sheetData>
    <row r="1" ht="17.25" customHeight="1">
      <c r="A1" s="117" t="s">
        <v>56</v>
      </c>
    </row>
    <row r="3" spans="1:10" ht="15.75" customHeight="1">
      <c r="A3" s="113" t="s">
        <v>36</v>
      </c>
      <c r="B3" s="188" t="s">
        <v>37</v>
      </c>
      <c r="C3" s="188"/>
      <c r="D3" s="188"/>
      <c r="E3" s="188"/>
      <c r="F3" s="188"/>
      <c r="G3" s="188"/>
      <c r="H3" s="188"/>
      <c r="I3" s="188"/>
      <c r="J3" s="188"/>
    </row>
    <row r="4" spans="2:10" ht="15.75" customHeight="1">
      <c r="B4" s="112" t="s">
        <v>94</v>
      </c>
      <c r="C4" s="112"/>
      <c r="D4" s="112"/>
      <c r="E4" s="112"/>
      <c r="F4" s="112"/>
      <c r="G4" s="112"/>
      <c r="H4" s="112"/>
      <c r="I4" s="112"/>
      <c r="J4" s="112"/>
    </row>
    <row r="5" spans="2:10" ht="15.75" customHeight="1">
      <c r="B5" s="188" t="s">
        <v>38</v>
      </c>
      <c r="C5" s="188"/>
      <c r="D5" s="188"/>
      <c r="E5" s="188"/>
      <c r="F5" s="188"/>
      <c r="G5" s="188"/>
      <c r="H5" s="188"/>
      <c r="I5" s="188"/>
      <c r="J5" s="188"/>
    </row>
    <row r="6" spans="2:10" ht="9" customHeight="1">
      <c r="B6" s="112"/>
      <c r="C6" s="112"/>
      <c r="D6" s="112"/>
      <c r="E6" s="112"/>
      <c r="F6" s="112"/>
      <c r="G6" s="112"/>
      <c r="H6" s="112"/>
      <c r="I6" s="112"/>
      <c r="J6" s="112"/>
    </row>
    <row r="7" spans="1:10" ht="15.75" customHeight="1">
      <c r="A7" s="113" t="s">
        <v>39</v>
      </c>
      <c r="B7" s="188" t="s">
        <v>101</v>
      </c>
      <c r="C7" s="188"/>
      <c r="D7" s="188"/>
      <c r="E7" s="188"/>
      <c r="F7" s="188"/>
      <c r="G7" s="188"/>
      <c r="H7" s="188"/>
      <c r="I7" s="188"/>
      <c r="J7" s="188"/>
    </row>
    <row r="8" spans="2:10" ht="17.25" customHeight="1">
      <c r="B8" s="188" t="s">
        <v>52</v>
      </c>
      <c r="C8" s="188"/>
      <c r="D8" s="188"/>
      <c r="E8" s="188"/>
      <c r="F8" s="188"/>
      <c r="G8" s="188"/>
      <c r="H8" s="188"/>
      <c r="I8" s="188"/>
      <c r="J8" s="188"/>
    </row>
    <row r="9" spans="2:10" ht="9" customHeight="1">
      <c r="B9" s="112"/>
      <c r="C9" s="112"/>
      <c r="D9" s="112"/>
      <c r="E9" s="112"/>
      <c r="F9" s="112"/>
      <c r="G9" s="112"/>
      <c r="H9" s="112"/>
      <c r="I9" s="112"/>
      <c r="J9" s="112"/>
    </row>
    <row r="10" spans="1:10" ht="15.75" customHeight="1">
      <c r="A10" s="113" t="s">
        <v>40</v>
      </c>
      <c r="B10" s="190" t="s">
        <v>99</v>
      </c>
      <c r="C10" s="188"/>
      <c r="D10" s="188"/>
      <c r="E10" s="188"/>
      <c r="F10" s="188"/>
      <c r="G10" s="188"/>
      <c r="H10" s="188"/>
      <c r="I10" s="188"/>
      <c r="J10" s="188"/>
    </row>
    <row r="11" spans="2:10" ht="9" customHeight="1"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10" ht="15.75" customHeight="1">
      <c r="A12" s="113" t="s">
        <v>41</v>
      </c>
      <c r="B12" s="188" t="s">
        <v>42</v>
      </c>
      <c r="C12" s="188"/>
      <c r="D12" s="188"/>
      <c r="E12" s="188"/>
      <c r="F12" s="188"/>
      <c r="G12" s="188"/>
      <c r="H12" s="188"/>
      <c r="I12" s="188"/>
      <c r="J12" s="188"/>
    </row>
    <row r="13" spans="2:10" ht="15.75" customHeight="1">
      <c r="B13" s="189" t="s">
        <v>43</v>
      </c>
      <c r="C13" s="189"/>
      <c r="D13" s="189"/>
      <c r="E13" s="189"/>
      <c r="F13" s="189"/>
      <c r="G13" s="189"/>
      <c r="H13" s="189"/>
      <c r="I13" s="189"/>
      <c r="J13" s="189"/>
    </row>
    <row r="14" spans="2:10" ht="15.75" customHeight="1">
      <c r="B14" s="188" t="s">
        <v>102</v>
      </c>
      <c r="C14" s="188"/>
      <c r="D14" s="188"/>
      <c r="E14" s="188"/>
      <c r="F14" s="188"/>
      <c r="G14" s="188"/>
      <c r="H14" s="188"/>
      <c r="I14" s="188"/>
      <c r="J14" s="188"/>
    </row>
    <row r="15" spans="2:10" ht="15.75" customHeight="1">
      <c r="B15" s="188" t="s">
        <v>103</v>
      </c>
      <c r="C15" s="188"/>
      <c r="D15" s="188"/>
      <c r="E15" s="188"/>
      <c r="F15" s="188"/>
      <c r="G15" s="188"/>
      <c r="H15" s="188"/>
      <c r="I15" s="188"/>
      <c r="J15" s="188"/>
    </row>
    <row r="16" spans="2:10" ht="15.75" customHeight="1">
      <c r="B16" s="188" t="s">
        <v>44</v>
      </c>
      <c r="C16" s="188"/>
      <c r="D16" s="188"/>
      <c r="E16" s="188"/>
      <c r="F16" s="188"/>
      <c r="G16" s="188"/>
      <c r="H16" s="188"/>
      <c r="I16" s="188"/>
      <c r="J16" s="188"/>
    </row>
    <row r="17" spans="2:10" ht="15.75" customHeight="1">
      <c r="B17" s="189" t="s">
        <v>100</v>
      </c>
      <c r="C17" s="189"/>
      <c r="D17" s="189"/>
      <c r="E17" s="189"/>
      <c r="F17" s="189"/>
      <c r="G17" s="189"/>
      <c r="H17" s="189"/>
      <c r="I17" s="189"/>
      <c r="J17" s="189"/>
    </row>
    <row r="18" spans="2:10" ht="15.75" customHeight="1">
      <c r="B18" s="188" t="s">
        <v>45</v>
      </c>
      <c r="C18" s="188"/>
      <c r="D18" s="188"/>
      <c r="E18" s="188"/>
      <c r="F18" s="188"/>
      <c r="G18" s="188"/>
      <c r="H18" s="188"/>
      <c r="I18" s="188"/>
      <c r="J18" s="188"/>
    </row>
    <row r="19" spans="2:10" ht="9" customHeight="1">
      <c r="B19" s="112"/>
      <c r="C19" s="112"/>
      <c r="D19" s="112"/>
      <c r="E19" s="112"/>
      <c r="F19" s="112"/>
      <c r="G19" s="112"/>
      <c r="H19" s="112"/>
      <c r="I19" s="112"/>
      <c r="J19" s="112"/>
    </row>
    <row r="20" spans="1:10" ht="15.75" customHeight="1">
      <c r="A20" s="113" t="s">
        <v>46</v>
      </c>
      <c r="B20" s="188" t="s">
        <v>85</v>
      </c>
      <c r="C20" s="188"/>
      <c r="D20" s="188"/>
      <c r="E20" s="188"/>
      <c r="F20" s="188"/>
      <c r="G20" s="188"/>
      <c r="H20" s="188"/>
      <c r="I20" s="188"/>
      <c r="J20" s="188"/>
    </row>
    <row r="21" spans="2:10" ht="9" customHeight="1">
      <c r="B21" s="112"/>
      <c r="C21" s="112"/>
      <c r="D21" s="112"/>
      <c r="E21" s="112"/>
      <c r="F21" s="112"/>
      <c r="G21" s="112"/>
      <c r="H21" s="112"/>
      <c r="I21" s="112"/>
      <c r="J21" s="112"/>
    </row>
    <row r="22" spans="1:10" ht="15.75" customHeight="1">
      <c r="A22" s="113" t="s">
        <v>47</v>
      </c>
      <c r="B22" s="188" t="s">
        <v>48</v>
      </c>
      <c r="C22" s="188"/>
      <c r="D22" s="188"/>
      <c r="E22" s="188"/>
      <c r="F22" s="188"/>
      <c r="G22" s="188"/>
      <c r="H22" s="188"/>
      <c r="I22" s="188"/>
      <c r="J22" s="188"/>
    </row>
    <row r="23" spans="2:10" ht="15.75" customHeight="1">
      <c r="B23" s="191" t="s">
        <v>83</v>
      </c>
      <c r="C23" s="191"/>
      <c r="D23" s="191"/>
      <c r="E23" s="191"/>
      <c r="F23" s="191"/>
      <c r="G23" s="191"/>
      <c r="H23" s="191"/>
      <c r="I23" s="191"/>
      <c r="J23" s="191"/>
    </row>
    <row r="24" spans="2:10" ht="9" customHeight="1">
      <c r="B24" s="112"/>
      <c r="C24" s="112"/>
      <c r="D24" s="112"/>
      <c r="E24" s="112"/>
      <c r="F24" s="112"/>
      <c r="G24" s="112"/>
      <c r="H24" s="112"/>
      <c r="I24" s="112"/>
      <c r="J24" s="112"/>
    </row>
    <row r="25" spans="1:10" ht="15.75" customHeight="1">
      <c r="A25" s="113" t="s">
        <v>49</v>
      </c>
      <c r="B25" s="190" t="s">
        <v>64</v>
      </c>
      <c r="C25" s="188"/>
      <c r="D25" s="188"/>
      <c r="E25" s="188"/>
      <c r="F25" s="188"/>
      <c r="G25" s="188"/>
      <c r="H25" s="188"/>
      <c r="I25" s="188"/>
      <c r="J25" s="188"/>
    </row>
    <row r="26" spans="2:10" ht="15.75" customHeight="1">
      <c r="B26" s="190" t="s">
        <v>57</v>
      </c>
      <c r="C26" s="188"/>
      <c r="D26" s="188"/>
      <c r="E26" s="188"/>
      <c r="F26" s="188"/>
      <c r="G26" s="188"/>
      <c r="H26" s="188"/>
      <c r="I26" s="188"/>
      <c r="J26" s="188"/>
    </row>
    <row r="27" spans="2:10" ht="15.75" customHeight="1">
      <c r="B27" s="188" t="s">
        <v>104</v>
      </c>
      <c r="C27" s="188"/>
      <c r="D27" s="188"/>
      <c r="E27" s="188"/>
      <c r="F27" s="188"/>
      <c r="G27" s="188"/>
      <c r="H27" s="188"/>
      <c r="I27" s="188"/>
      <c r="J27" s="188"/>
    </row>
    <row r="28" spans="2:10" ht="15.75" customHeight="1">
      <c r="B28" s="188" t="s">
        <v>50</v>
      </c>
      <c r="C28" s="188"/>
      <c r="D28" s="188"/>
      <c r="E28" s="188"/>
      <c r="F28" s="188"/>
      <c r="G28" s="188"/>
      <c r="H28" s="188"/>
      <c r="I28" s="188"/>
      <c r="J28" s="188"/>
    </row>
    <row r="29" spans="2:10" ht="15.75" customHeight="1">
      <c r="B29" s="188" t="s">
        <v>105</v>
      </c>
      <c r="C29" s="188"/>
      <c r="D29" s="188"/>
      <c r="E29" s="188"/>
      <c r="F29" s="188"/>
      <c r="G29" s="188"/>
      <c r="H29" s="188"/>
      <c r="I29" s="188"/>
      <c r="J29" s="188"/>
    </row>
    <row r="30" spans="2:10" ht="15.75" customHeight="1">
      <c r="B30" s="188" t="s">
        <v>62</v>
      </c>
      <c r="C30" s="188"/>
      <c r="D30" s="188"/>
      <c r="E30" s="188"/>
      <c r="F30" s="188"/>
      <c r="G30" s="188"/>
      <c r="H30" s="188"/>
      <c r="I30" s="188"/>
      <c r="J30" s="188"/>
    </row>
    <row r="31" spans="2:10" ht="15.75" customHeight="1">
      <c r="B31" s="188" t="s">
        <v>63</v>
      </c>
      <c r="C31" s="188"/>
      <c r="D31" s="188"/>
      <c r="E31" s="188"/>
      <c r="F31" s="188"/>
      <c r="G31" s="188"/>
      <c r="H31" s="188"/>
      <c r="I31" s="188"/>
      <c r="J31" s="188"/>
    </row>
    <row r="32" spans="2:10" ht="15.75" customHeight="1">
      <c r="B32" s="188" t="s">
        <v>51</v>
      </c>
      <c r="C32" s="188"/>
      <c r="D32" s="188"/>
      <c r="E32" s="188"/>
      <c r="F32" s="188"/>
      <c r="G32" s="188"/>
      <c r="H32" s="188"/>
      <c r="I32" s="188"/>
      <c r="J32" s="188"/>
    </row>
    <row r="33" spans="2:10" ht="17.25" customHeight="1">
      <c r="B33" s="112"/>
      <c r="C33" s="112"/>
      <c r="D33" s="112"/>
      <c r="E33" s="112"/>
      <c r="F33" s="112"/>
      <c r="G33" s="112"/>
      <c r="H33" s="112"/>
      <c r="I33" s="112"/>
      <c r="J33" s="112"/>
    </row>
    <row r="34" spans="2:10" ht="17.25" customHeight="1">
      <c r="B34" s="112"/>
      <c r="C34" s="112"/>
      <c r="D34" s="112"/>
      <c r="E34" s="112"/>
      <c r="F34" s="112"/>
      <c r="G34" s="112"/>
      <c r="H34" s="112"/>
      <c r="I34" s="112"/>
      <c r="J34" s="112"/>
    </row>
    <row r="35" spans="2:10" ht="17.25" customHeight="1">
      <c r="B35" s="112"/>
      <c r="C35" s="112"/>
      <c r="D35" s="112"/>
      <c r="E35" s="112"/>
      <c r="F35" s="112"/>
      <c r="G35" s="112"/>
      <c r="H35" s="112"/>
      <c r="I35" s="112"/>
      <c r="J35" s="112"/>
    </row>
    <row r="36" spans="2:10" ht="9" customHeight="1"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5.75" customHeight="1">
      <c r="A37" s="113" t="s">
        <v>53</v>
      </c>
      <c r="B37" s="190" t="s">
        <v>58</v>
      </c>
      <c r="C37" s="188"/>
      <c r="D37" s="188"/>
      <c r="E37" s="188"/>
      <c r="F37" s="188"/>
      <c r="G37" s="188"/>
      <c r="H37" s="188"/>
      <c r="I37" s="188"/>
      <c r="J37" s="188"/>
    </row>
    <row r="38" spans="2:10" ht="15.75" customHeight="1">
      <c r="B38" s="190" t="s">
        <v>59</v>
      </c>
      <c r="C38" s="188"/>
      <c r="D38" s="188"/>
      <c r="E38" s="188"/>
      <c r="F38" s="188"/>
      <c r="G38" s="188"/>
      <c r="H38" s="188"/>
      <c r="I38" s="188"/>
      <c r="J38" s="188"/>
    </row>
    <row r="39" spans="2:10" ht="15.75" customHeight="1">
      <c r="B39" s="188" t="s">
        <v>104</v>
      </c>
      <c r="C39" s="188"/>
      <c r="D39" s="188"/>
      <c r="E39" s="188"/>
      <c r="F39" s="188"/>
      <c r="G39" s="188"/>
      <c r="H39" s="188"/>
      <c r="I39" s="188"/>
      <c r="J39" s="188"/>
    </row>
    <row r="40" spans="2:10" ht="15.75" customHeight="1">
      <c r="B40" s="188" t="s">
        <v>61</v>
      </c>
      <c r="C40" s="188"/>
      <c r="D40" s="188"/>
      <c r="E40" s="188"/>
      <c r="F40" s="188"/>
      <c r="G40" s="188"/>
      <c r="H40" s="188"/>
      <c r="I40" s="188"/>
      <c r="J40" s="188"/>
    </row>
    <row r="41" spans="2:10" ht="9" customHeight="1"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5.75" customHeight="1">
      <c r="A42" s="113" t="s">
        <v>54</v>
      </c>
      <c r="B42" s="188" t="s">
        <v>55</v>
      </c>
      <c r="C42" s="188"/>
      <c r="D42" s="188"/>
      <c r="E42" s="188"/>
      <c r="F42" s="188"/>
      <c r="G42" s="188"/>
      <c r="H42" s="188"/>
      <c r="I42" s="188"/>
      <c r="J42" s="188"/>
    </row>
    <row r="43" spans="2:10" ht="15.75" customHeight="1">
      <c r="B43" s="112" t="s">
        <v>86</v>
      </c>
      <c r="C43" s="112"/>
      <c r="D43" s="112"/>
      <c r="E43" s="112"/>
      <c r="F43" s="112"/>
      <c r="G43" s="112"/>
      <c r="H43" s="112"/>
      <c r="I43" s="112"/>
      <c r="J43" s="112"/>
    </row>
    <row r="44" spans="2:10" ht="15.75" customHeight="1">
      <c r="B44" s="188" t="s">
        <v>95</v>
      </c>
      <c r="C44" s="188"/>
      <c r="D44" s="188"/>
      <c r="E44" s="188"/>
      <c r="F44" s="188"/>
      <c r="G44" s="188"/>
      <c r="H44" s="188"/>
      <c r="I44" s="188"/>
      <c r="J44" s="188"/>
    </row>
    <row r="45" spans="1:10" ht="17.2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2:10" ht="17.25" customHeight="1">
      <c r="B46" s="188"/>
      <c r="C46" s="188"/>
      <c r="D46" s="188"/>
      <c r="E46" s="188"/>
      <c r="F46" s="188"/>
      <c r="G46" s="188"/>
      <c r="H46" s="188"/>
      <c r="I46" s="188"/>
      <c r="J46" s="188"/>
    </row>
  </sheetData>
  <mergeCells count="30">
    <mergeCell ref="B40:J40"/>
    <mergeCell ref="B46:J46"/>
    <mergeCell ref="B42:J42"/>
    <mergeCell ref="B44:J44"/>
    <mergeCell ref="B32:J32"/>
    <mergeCell ref="B37:J37"/>
    <mergeCell ref="B38:J38"/>
    <mergeCell ref="B39:J39"/>
    <mergeCell ref="B27:J27"/>
    <mergeCell ref="B29:J29"/>
    <mergeCell ref="B30:J30"/>
    <mergeCell ref="B31:J31"/>
    <mergeCell ref="B28:J28"/>
    <mergeCell ref="B22:J22"/>
    <mergeCell ref="B25:J25"/>
    <mergeCell ref="B26:J26"/>
    <mergeCell ref="B23:J23"/>
    <mergeCell ref="B17:J17"/>
    <mergeCell ref="B18:J18"/>
    <mergeCell ref="B20:J20"/>
    <mergeCell ref="B10:J10"/>
    <mergeCell ref="B15:J15"/>
    <mergeCell ref="B16:J16"/>
    <mergeCell ref="B12:J12"/>
    <mergeCell ref="B13:J13"/>
    <mergeCell ref="B14:J14"/>
    <mergeCell ref="B3:J3"/>
    <mergeCell ref="B5:J5"/>
    <mergeCell ref="B7:J7"/>
    <mergeCell ref="B8:J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新宿区</dc:creator>
  <cp:keywords/>
  <dc:description/>
  <cp:lastModifiedBy>東京都</cp:lastModifiedBy>
  <cp:lastPrinted>2013-07-03T05:23:01Z</cp:lastPrinted>
  <dcterms:created xsi:type="dcterms:W3CDTF">2007-06-04T09:56:41Z</dcterms:created>
  <dcterms:modified xsi:type="dcterms:W3CDTF">2013-07-04T08:08:06Z</dcterms:modified>
  <cp:category/>
  <cp:version/>
  <cp:contentType/>
  <cp:contentStatus/>
</cp:coreProperties>
</file>