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worksheets/sheet49.xml" ContentType="application/vnd.openxmlformats-officedocument.spreadsheetml.worksheet+xml"/>
  <Override PartName="/xl/drawings/drawing47.xml" ContentType="application/vnd.openxmlformats-officedocument.drawing+xml"/>
  <Override PartName="/xl/worksheets/sheet50.xml" ContentType="application/vnd.openxmlformats-officedocument.spreadsheetml.worksheet+xml"/>
  <Override PartName="/xl/drawings/drawing48.xml" ContentType="application/vnd.openxmlformats-officedocument.drawing+xml"/>
  <Override PartName="/xl/worksheets/sheet51.xml" ContentType="application/vnd.openxmlformats-officedocument.spreadsheetml.worksheet+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120" windowWidth="11016" windowHeight="8976" tabRatio="898" firstSheet="6" activeTab="6"/>
  </bookViews>
  <sheets>
    <sheet name="1-1" sheetId="1" state="hidden" r:id="rId1"/>
    <sheet name="1-1別1" sheetId="2" state="hidden" r:id="rId2"/>
    <sheet name="1-1別2" sheetId="3" state="hidden" r:id="rId3"/>
    <sheet name="1-2" sheetId="4" state="hidden" r:id="rId4"/>
    <sheet name="1-2別1" sheetId="5" state="hidden" r:id="rId5"/>
    <sheet name="1-2別2" sheetId="6" state="hidden" r:id="rId6"/>
    <sheet name="評価加算実績様式２" sheetId="7" r:id="rId7"/>
    <sheet name="施設区分" sheetId="8" r:id="rId8"/>
    <sheet name="2-1" sheetId="9" r:id="rId9"/>
    <sheet name="2-1別1" sheetId="10" r:id="rId10"/>
    <sheet name="2-2" sheetId="11" r:id="rId11"/>
    <sheet name="2-2別1" sheetId="12" r:id="rId12"/>
    <sheet name="2-3" sheetId="13" r:id="rId13"/>
    <sheet name="2-3別1" sheetId="14" r:id="rId14"/>
    <sheet name="2-4" sheetId="15" r:id="rId15"/>
    <sheet name="2-4別1" sheetId="16" r:id="rId16"/>
    <sheet name="2-5" sheetId="17" r:id="rId17"/>
    <sheet name="2-5別1" sheetId="18" r:id="rId18"/>
    <sheet name="2-6" sheetId="19" r:id="rId19"/>
    <sheet name="2-6別1" sheetId="20" r:id="rId20"/>
    <sheet name="2-7" sheetId="21" r:id="rId21"/>
    <sheet name="2-7別1" sheetId="22" r:id="rId22"/>
    <sheet name="2-8" sheetId="23" r:id="rId23"/>
    <sheet name="2-8別1" sheetId="24" r:id="rId24"/>
    <sheet name="2-9" sheetId="25" r:id="rId25"/>
    <sheet name="2-9別1" sheetId="26" r:id="rId26"/>
    <sheet name="2-10" sheetId="27" r:id="rId27"/>
    <sheet name="2-10別1" sheetId="28" r:id="rId28"/>
    <sheet name="2-11" sheetId="29" r:id="rId29"/>
    <sheet name="2-11別1" sheetId="30" r:id="rId30"/>
    <sheet name="2-12" sheetId="31" r:id="rId31"/>
    <sheet name="2-13" sheetId="32" r:id="rId32"/>
    <sheet name="2-13別1" sheetId="33" r:id="rId33"/>
    <sheet name="2-14" sheetId="34" r:id="rId34"/>
    <sheet name="2-14別1" sheetId="35" r:id="rId35"/>
    <sheet name="2-15" sheetId="36" r:id="rId36"/>
    <sheet name="2-15別1" sheetId="37" r:id="rId37"/>
    <sheet name="2-16" sheetId="38" r:id="rId38"/>
    <sheet name="2-16別1" sheetId="39" r:id="rId39"/>
    <sheet name="2-17" sheetId="40" r:id="rId40"/>
    <sheet name="2-17別1" sheetId="41" r:id="rId41"/>
    <sheet name="2-18" sheetId="42" r:id="rId42"/>
    <sheet name="2-18別１" sheetId="43" r:id="rId43"/>
    <sheet name="2-19" sheetId="44" r:id="rId44"/>
    <sheet name="2-19別１" sheetId="45" r:id="rId45"/>
    <sheet name="2-20" sheetId="46" r:id="rId46"/>
    <sheet name="2-20別１" sheetId="47" r:id="rId47"/>
    <sheet name="2-21" sheetId="48" r:id="rId48"/>
    <sheet name="2-21別１" sheetId="49" r:id="rId49"/>
    <sheet name="2-22" sheetId="50" r:id="rId50"/>
    <sheet name="2-22別１" sheetId="51" r:id="rId51"/>
  </sheets>
  <definedNames>
    <definedName name="_xlnm.Print_Area" localSheetId="0">'1-1'!$A$1:$AC$65</definedName>
    <definedName name="_xlnm.Print_Area" localSheetId="1">'1-1別1'!$A$1:$D$21</definedName>
    <definedName name="_xlnm.Print_Area" localSheetId="3">'1-2'!$A$1:$AP$42</definedName>
    <definedName name="_xlnm.Print_Area" localSheetId="4">'1-2別1'!$A$1:$D$22</definedName>
    <definedName name="_xlnm.Print_Area" localSheetId="8">'2-1'!$A$1:$AH$27</definedName>
    <definedName name="_xlnm.Print_Area" localSheetId="26">'2-10'!$A$1:$AH$21</definedName>
    <definedName name="_xlnm.Print_Area" localSheetId="27">'2-10別1'!$A$1:$E$14</definedName>
    <definedName name="_xlnm.Print_Area" localSheetId="28">'2-11'!$A$1:$AI$24</definedName>
    <definedName name="_xlnm.Print_Area" localSheetId="29">'2-11別1'!$A$1:$C$24</definedName>
    <definedName name="_xlnm.Print_Area" localSheetId="30">'2-12'!$A$1:$AH$23</definedName>
    <definedName name="_xlnm.Print_Area" localSheetId="31">'2-13'!$A$1:$AH$24</definedName>
    <definedName name="_xlnm.Print_Area" localSheetId="32">'2-13別1'!$A$1:$H$38</definedName>
    <definedName name="_xlnm.Print_Area" localSheetId="34">'2-14別1'!$A$1:$D$11</definedName>
    <definedName name="_xlnm.Print_Area" localSheetId="35">'2-15'!$A$1:$AI$32</definedName>
    <definedName name="_xlnm.Print_Area" localSheetId="36">'2-15別1'!$A$1:$G$12</definedName>
    <definedName name="_xlnm.Print_Area" localSheetId="37">'2-16'!$A$1:$AH$24</definedName>
    <definedName name="_xlnm.Print_Area" localSheetId="38">'2-16別1'!$A$1:$F$10</definedName>
    <definedName name="_xlnm.Print_Area" localSheetId="39">'2-17'!$A$1:$AH$27</definedName>
    <definedName name="_xlnm.Print_Area" localSheetId="40">'2-17別1'!$A$1:$G$35</definedName>
    <definedName name="_xlnm.Print_Area" localSheetId="41">'2-18'!$A$1:$AH$29</definedName>
    <definedName name="_xlnm.Print_Area" localSheetId="42">'2-18別１'!$A$1:$G$10</definedName>
    <definedName name="_xlnm.Print_Area" localSheetId="43">'2-19'!$A$1:$AH$29</definedName>
    <definedName name="_xlnm.Print_Area" localSheetId="44">'2-19別１'!$A$1:$D$12</definedName>
    <definedName name="_xlnm.Print_Area" localSheetId="9">'2-1別1'!$A$1:$F$44</definedName>
    <definedName name="_xlnm.Print_Area" localSheetId="10">'2-2'!$A$1:$AH$36</definedName>
    <definedName name="_xlnm.Print_Area" localSheetId="45">'2-20'!$A$1:$AH$26</definedName>
    <definedName name="_xlnm.Print_Area" localSheetId="46">'2-20別１'!$A$1:$C$10</definedName>
    <definedName name="_xlnm.Print_Area" localSheetId="47">'2-21'!$A$1:$AH$26</definedName>
    <definedName name="_xlnm.Print_Area" localSheetId="48">'2-21別１'!$A$1:$B$20</definedName>
    <definedName name="_xlnm.Print_Area" localSheetId="49">'2-22'!$A$1:$AH$26</definedName>
    <definedName name="_xlnm.Print_Area" localSheetId="50">'2-22別１'!$A$1:$C$9</definedName>
    <definedName name="_xlnm.Print_Area" localSheetId="11">'2-2別1'!$A$1:$D$38</definedName>
    <definedName name="_xlnm.Print_Area" localSheetId="12">'2-3'!$A$1:$AH$29</definedName>
    <definedName name="_xlnm.Print_Area" localSheetId="13">'2-3別1'!$A$1:$D$37</definedName>
    <definedName name="_xlnm.Print_Area" localSheetId="14">'2-4'!$A$1:$AK$28</definedName>
    <definedName name="_xlnm.Print_Area" localSheetId="15">'2-4別1'!$B$2:$I$34</definedName>
    <definedName name="_xlnm.Print_Area" localSheetId="17">'2-5別1'!$A$1:$D$17</definedName>
    <definedName name="_xlnm.Print_Area" localSheetId="18">'2-6'!$A$1:$AI$26</definedName>
    <definedName name="_xlnm.Print_Area" localSheetId="19">'2-6別1'!$B$1:$I$32</definedName>
    <definedName name="_xlnm.Print_Area" localSheetId="20">'2-7'!$A$1:$AH$27</definedName>
    <definedName name="_xlnm.Print_Area" localSheetId="21">'2-7別1'!$B$1:$I$20</definedName>
    <definedName name="_xlnm.Print_Area" localSheetId="22">'2-8'!$A$1:$AJ$22</definedName>
    <definedName name="_xlnm.Print_Area" localSheetId="23">'2-8別1'!$B$1:$I$32</definedName>
    <definedName name="_xlnm.Print_Area" localSheetId="24">'2-9'!$A$1:$AH$21</definedName>
    <definedName name="_xlnm.Print_Area" localSheetId="25">'2-9別1'!$A$1:$F$16</definedName>
    <definedName name="_xlnm.Print_Area" localSheetId="7">'施設区分'!$A$1:$Z$61</definedName>
    <definedName name="_xlnm.Print_Area" localSheetId="6">'評価加算実績様式２'!$B$1:$H$38</definedName>
  </definedNames>
  <calcPr fullCalcOnLoad="1"/>
</workbook>
</file>

<file path=xl/comments10.xml><?xml version="1.0" encoding="utf-8"?>
<comments xmlns="http://schemas.openxmlformats.org/spreadsheetml/2006/main">
  <authors>
    <author>作成者</author>
  </authors>
  <commentList>
    <comment ref="B9" authorId="0">
      <text>
        <r>
          <rPr>
            <b/>
            <sz val="9"/>
            <rFont val="ＭＳ Ｐゴシック"/>
            <family val="3"/>
          </rPr>
          <t>常勤の場合は「１」、非常勤の場合は「換算後の時間数（0.5等）」を記入する。</t>
        </r>
        <r>
          <rPr>
            <sz val="9"/>
            <rFont val="ＭＳ Ｐゴシック"/>
            <family val="3"/>
          </rPr>
          <t xml:space="preserve">
</t>
        </r>
      </text>
    </comment>
  </commentList>
</comments>
</file>

<file path=xl/sharedStrings.xml><?xml version="1.0" encoding="utf-8"?>
<sst xmlns="http://schemas.openxmlformats.org/spreadsheetml/2006/main" count="1549" uniqueCount="724">
  <si>
    <t>○</t>
  </si>
  <si>
    <t>している者とすること。</t>
  </si>
  <si>
    <t>①</t>
  </si>
  <si>
    <t>②</t>
  </si>
  <si>
    <t>配置していない</t>
  </si>
  <si>
    <t>受けている。</t>
  </si>
  <si>
    <t>受けていない。</t>
  </si>
  <si>
    <t>日</t>
  </si>
  <si>
    <t>太枠部分を入力すること（その他は自動計算）。</t>
  </si>
  <si>
    <t>太枠部分をプルダウンメニューから選択すること（その他は自動計算）。</t>
  </si>
  <si>
    <t>医療対応強化支援加算</t>
  </si>
  <si>
    <t>人</t>
  </si>
  <si>
    <t>①</t>
  </si>
  <si>
    <t>％</t>
  </si>
  <si>
    <t>円</t>
  </si>
  <si>
    <t>入所者数には、併設又は空床利用型の短期入所生活介護の利用者は含めない。</t>
  </si>
  <si>
    <t>項目</t>
  </si>
  <si>
    <t>サービス提供体制等</t>
  </si>
  <si>
    <t>有資格者の割合</t>
  </si>
  <si>
    <t>指標数字</t>
  </si>
  <si>
    <t>社福軽減の実施</t>
  </si>
  <si>
    <t>ボランティアコーディネーターの配置</t>
  </si>
  <si>
    <t>合計</t>
  </si>
  <si>
    <t>有資格者数の割合</t>
  </si>
  <si>
    <t>算定の可否</t>
  </si>
  <si>
    <t>獲得ポイント数</t>
  </si>
  <si>
    <t>介護・看護職員の増配置</t>
  </si>
  <si>
    <t>介護職員</t>
  </si>
  <si>
    <t>看護職員</t>
  </si>
  <si>
    <t>老人福祉施設の人員、設備及び運営に関する基準について」（平成１２年３月１７</t>
  </si>
  <si>
    <t>日付老企第４３号）、「指定居宅サービス等の事業の人員、設備及び運営に関する</t>
  </si>
  <si>
    <t>人員、設備及び運営に関する基準」（平成１１年厚生省令第３９号）、「指定介護</t>
  </si>
  <si>
    <t>基準」（平成１１年厚生省令第３７号）及び「指定居宅サービス等及び指定介護予</t>
  </si>
  <si>
    <t>防サービス等に関する基準について」（平成１１年９月１７日付老企第２５号）の</t>
  </si>
  <si>
    <t>規定に従うものとする。</t>
  </si>
  <si>
    <t>②</t>
  </si>
  <si>
    <t>４　記入に当たっての注意事項</t>
  </si>
  <si>
    <t>２　記入に当たっての注意事項</t>
  </si>
  <si>
    <t>３　記入に当たっての注意事項</t>
  </si>
  <si>
    <t>②</t>
  </si>
  <si>
    <t>実施している。</t>
  </si>
  <si>
    <t>実施していない。</t>
  </si>
  <si>
    <t>①</t>
  </si>
  <si>
    <t>１　身寄りのない高齢者の受入人数（特養入所者のみ）</t>
  </si>
  <si>
    <t>③</t>
  </si>
  <si>
    <t>身寄りのない高齢者の受入割合（小数点第２位以下切捨て）</t>
  </si>
  <si>
    <t>行っている。</t>
  </si>
  <si>
    <t>行っていない。</t>
  </si>
  <si>
    <t>防災協定等に期間の定めがない場合や年度ごとの自動更新となっている場合は、</t>
  </si>
  <si>
    <t>協定に定める受入体制等の内容は、できるだけ具体的なものであることが望ま</t>
  </si>
  <si>
    <t>回</t>
  </si>
  <si>
    <t>配置している。</t>
  </si>
  <si>
    <t>配置していない。</t>
  </si>
  <si>
    <t>身寄りのない高齢者の受入れ</t>
  </si>
  <si>
    <t>努力・実績加算の獲得ポイント数</t>
  </si>
  <si>
    <t>○</t>
  </si>
  <si>
    <t>○</t>
  </si>
  <si>
    <t>②</t>
  </si>
  <si>
    <t>しい。</t>
  </si>
  <si>
    <t>①</t>
  </si>
  <si>
    <t>○</t>
  </si>
  <si>
    <t>○</t>
  </si>
  <si>
    <t>ること。</t>
  </si>
  <si>
    <t>氏名</t>
  </si>
  <si>
    <t>介護福祉士</t>
  </si>
  <si>
    <t>有資格者</t>
  </si>
  <si>
    <t>合計</t>
  </si>
  <si>
    <t>サービスの向上</t>
  </si>
  <si>
    <t>実務者研修
修了者</t>
  </si>
  <si>
    <t>介護職員初任者
研修有資格者※</t>
  </si>
  <si>
    <t>※平成２５年３月３１日以前に訪問介護員養成（ヘルパー）研修１級と２級を修了した者、平成２４年３月３１日以前に介護職員基礎研修を修了した者を含む。</t>
  </si>
  <si>
    <t>「有資格者」は、介護福祉士、介護職員基礎研修修了者、介護職員初任者研修</t>
  </si>
  <si>
    <t>の資格を有する者とする。</t>
  </si>
  <si>
    <t>３　介護・看護職員１人当たりの入所者の数</t>
  </si>
  <si>
    <t>介護・看護職員１人
当たりの入所者の数</t>
  </si>
  <si>
    <t>２　獲得ポイント数</t>
  </si>
  <si>
    <t>有資格者の割合</t>
  </si>
  <si>
    <r>
      <t>所者数の算出に限り、</t>
    </r>
    <r>
      <rPr>
        <u val="single"/>
        <sz val="11"/>
        <color indexed="10"/>
        <rFont val="HGｺﾞｼｯｸM"/>
        <family val="3"/>
      </rPr>
      <t>小数点第２位以下を切り上げる。</t>
    </r>
  </si>
  <si>
    <t>価加算の申請の際には当該防災協定等が有効であることについて確認しておくこと。</t>
  </si>
  <si>
    <t>要介護度の改善</t>
  </si>
  <si>
    <t>①</t>
  </si>
  <si>
    <t>②</t>
  </si>
  <si>
    <t>③</t>
  </si>
  <si>
    <t>要介護度が改善した入所者の割合（小数点第２位以下切捨て）</t>
  </si>
  <si>
    <t>○</t>
  </si>
  <si>
    <t>特養の入所前に認定を受けた者、特養の退所後に認定を受けた者は含めない。</t>
  </si>
  <si>
    <t>防災協定の締結</t>
  </si>
  <si>
    <t>http://www.bousai.go.jp/kyoiku/kigyou/keizoku/kk.html</t>
  </si>
  <si>
    <r>
      <t>事業継続訓練の内容については、</t>
    </r>
    <r>
      <rPr>
        <u val="single"/>
        <sz val="11"/>
        <color indexed="10"/>
        <rFont val="HGｺﾞｼｯｸM"/>
        <family val="3"/>
      </rPr>
      <t>内閣府の防災情報のページを参照</t>
    </r>
    <r>
      <rPr>
        <sz val="11"/>
        <rFont val="HGｺﾞｼｯｸM"/>
        <family val="3"/>
      </rPr>
      <t>のこと。</t>
    </r>
  </si>
  <si>
    <t>週1日以上3日未満配置している</t>
  </si>
  <si>
    <t>週3日以上7日未満配置している</t>
  </si>
  <si>
    <t>週7日配置している</t>
  </si>
  <si>
    <t>とっている</t>
  </si>
  <si>
    <t>とっていない</t>
  </si>
  <si>
    <t>小計</t>
  </si>
  <si>
    <t>施設内に配置医師が不在の時間帯の間、常時オンコール体制をとっている。</t>
  </si>
  <si>
    <t>施設内に看護職員が不在の時間帯の間、常時オンコール体制をとっている。</t>
  </si>
  <si>
    <t>夜勤時間帯は、午後１０時から午前５時までを含む連続する１６時間で、施設で任意で定める時</t>
  </si>
  <si>
    <t>間とする。常勤・非常勤合わせて１６時間を満たしていればよい。</t>
  </si>
  <si>
    <t>３　医療対応強化支援加算の協議額</t>
  </si>
  <si>
    <t>適宜、当該区市町村、自治会又は近隣の特養と必要な見直し等を行うとともに、評</t>
  </si>
  <si>
    <t>職員定着率の向上</t>
  </si>
  <si>
    <t>地域社会への貢献等</t>
  </si>
  <si>
    <t>○</t>
  </si>
  <si>
    <t>策定した上で実施している。</t>
  </si>
  <si>
    <t>策定していない・
実施していない。</t>
  </si>
  <si>
    <t>職員定着率</t>
  </si>
  <si>
    <t>入所者数の算定に当たっては、「指定居宅サービスに要する費用の額の算定に関する基準（短期</t>
  </si>
  <si>
    <t>入所サービス及び特定施設入居者生活介護に係る部分）及び指定施設サービス等に要する費用の額</t>
  </si>
  <si>
    <t>の算定に関する基準の制定に伴う実施上の留意事項について」（平成１２年３月８日付老企第４０</t>
  </si>
  <si>
    <t>号）の規定に従うものとする。</t>
  </si>
  <si>
    <t>社福軽減を実施している施設は、福祉保健局HPの「特別養護老人ホーム一覧」に</t>
  </si>
  <si>
    <t>○</t>
  </si>
  <si>
    <r>
      <t>常勤換算ではなく</t>
    </r>
    <r>
      <rPr>
        <sz val="11"/>
        <color indexed="10"/>
        <rFont val="HGｺﾞｼｯｸM"/>
        <family val="3"/>
      </rPr>
      <t>実人数で</t>
    </r>
    <r>
      <rPr>
        <sz val="11"/>
        <rFont val="HGｺﾞｼｯｸM"/>
        <family val="3"/>
      </rPr>
      <t>算定すること。</t>
    </r>
  </si>
  <si>
    <t>施設が直接雇用していない職員（派遣職員や委託業務従事者など）は含まない。</t>
  </si>
  <si>
    <t>○</t>
  </si>
  <si>
    <r>
      <t>身寄りのない高齢者とは、</t>
    </r>
    <r>
      <rPr>
        <u val="single"/>
        <sz val="11"/>
        <color indexed="10"/>
        <rFont val="HGｺﾞｼｯｸM"/>
        <family val="3"/>
      </rPr>
      <t>親族で</t>
    </r>
    <r>
      <rPr>
        <sz val="11"/>
        <rFont val="HGｺﾞｼｯｸM"/>
        <family val="3"/>
      </rPr>
      <t>保証人、身元引受人、契約代理人となる者がいな</t>
    </r>
  </si>
  <si>
    <t>い高齢者をいう。</t>
  </si>
  <si>
    <t>○</t>
  </si>
  <si>
    <t>親族以外の成年後見人が選任されている場合は、身寄りのない高齢者とみなす。</t>
  </si>
  <si>
    <r>
      <t>②には、①のうち要介護度が</t>
    </r>
    <r>
      <rPr>
        <b/>
        <sz val="11"/>
        <color indexed="10"/>
        <rFont val="HGｺﾞｼｯｸM"/>
        <family val="3"/>
      </rPr>
      <t>前回認定から</t>
    </r>
    <r>
      <rPr>
        <sz val="11"/>
        <rFont val="HGｺﾞｼｯｸM"/>
        <family val="3"/>
      </rPr>
      <t>改善した入所者の人数を記載する。</t>
    </r>
  </si>
  <si>
    <t>○</t>
  </si>
  <si>
    <t>１　令和２年４月の職員数（特養及び併設短期入所の合計）に占める有資格者の割合</t>
  </si>
  <si>
    <t>１　令和２年４月の介護・看護職員の数（特養及び併設短期入所の合計）</t>
  </si>
  <si>
    <t>２　令和元年度の平均入所者数（特養及び併設短期入所の合計）</t>
  </si>
  <si>
    <t>令和元年度の平均入所者数の算定に当たっては、「指定介護老人福祉施設の</t>
  </si>
  <si>
    <t>整えている。</t>
  </si>
  <si>
    <t>整えていない。</t>
  </si>
  <si>
    <r>
      <t>令和元年度の平均入所者数
※小数点第2位</t>
    </r>
    <r>
      <rPr>
        <b/>
        <u val="single"/>
        <sz val="11"/>
        <color indexed="10"/>
        <rFont val="HGｺﾞｼｯｸM"/>
        <family val="3"/>
      </rPr>
      <t>切り上げ</t>
    </r>
  </si>
  <si>
    <t>１　令和元年度に勤務していた介護職員の数（常勤・非常勤合算で）</t>
  </si>
  <si>
    <t>①には、令和２年度において、特養に入所中に要介護認定の変更・更新認定を</t>
  </si>
  <si>
    <t>１　軽減の実施状況（令和２年４月末時点）</t>
  </si>
  <si>
    <t>令和２年４月１日から令和３年３月３１日までに受け入れた学校数を記入す</t>
  </si>
  <si>
    <t>№</t>
  </si>
  <si>
    <t>職種</t>
  </si>
  <si>
    <t>継続して勤務</t>
  </si>
  <si>
    <t>退職</t>
  </si>
  <si>
    <t>職員定着率の割合</t>
  </si>
  <si>
    <t>№</t>
  </si>
  <si>
    <t>ポイント数</t>
  </si>
  <si>
    <t>1</t>
  </si>
  <si>
    <t>有資格者の割合</t>
  </si>
  <si>
    <t>2</t>
  </si>
  <si>
    <t>介護・看護職員の増配置（2：1）</t>
  </si>
  <si>
    <t>3</t>
  </si>
  <si>
    <t>4</t>
  </si>
  <si>
    <t>5</t>
  </si>
  <si>
    <t>6</t>
  </si>
  <si>
    <t>7</t>
  </si>
  <si>
    <t>8</t>
  </si>
  <si>
    <t>9</t>
  </si>
  <si>
    <t>10</t>
  </si>
  <si>
    <t>11</t>
  </si>
  <si>
    <t>身寄りのない高齢者の受入れ</t>
  </si>
  <si>
    <t>12</t>
  </si>
  <si>
    <t>13</t>
  </si>
  <si>
    <t>要介護度の改善</t>
  </si>
  <si>
    <t>14</t>
  </si>
  <si>
    <t>15</t>
  </si>
  <si>
    <t>16</t>
  </si>
  <si>
    <t>次世代への介護の魅力発信</t>
  </si>
  <si>
    <t>17</t>
  </si>
  <si>
    <t>18</t>
  </si>
  <si>
    <t>19</t>
  </si>
  <si>
    <t>※年度途中に開設した施設は、開設日を基準日とする。（ただし、補助対象年度の１月１日までに開設した施設のみ）</t>
  </si>
  <si>
    <t>次世代への
介護の魅力発信</t>
  </si>
  <si>
    <t>第三者評価未受審による減額</t>
  </si>
  <si>
    <t>施設名</t>
  </si>
  <si>
    <t>所在地</t>
  </si>
  <si>
    <t>定員</t>
  </si>
  <si>
    <t>１．特別区・市・西多摩</t>
  </si>
  <si>
    <t>２．島しょ地域</t>
  </si>
  <si>
    <t>名</t>
  </si>
  <si>
    <t>パターン（上記の選択後、自動的にパターンa-dが入るように）</t>
  </si>
  <si>
    <t>※パターンに応じて、集計する様式の箇所を変えて、施設規模を変える</t>
  </si>
  <si>
    <t>獲得
ポイント</t>
  </si>
  <si>
    <t>施設区分</t>
  </si>
  <si>
    <t>１　施設の概要</t>
  </si>
  <si>
    <t>【有資格者の割合】</t>
  </si>
  <si>
    <r>
      <rPr>
        <u val="single"/>
        <sz val="11"/>
        <color indexed="10"/>
        <rFont val="HGｺﾞｼｯｸM"/>
        <family val="3"/>
      </rPr>
      <t>小数点第２位以下は、計算の都度、切り捨てる。</t>
    </r>
    <r>
      <rPr>
        <sz val="11"/>
        <rFont val="HGｺﾞｼｯｸM"/>
        <family val="3"/>
      </rPr>
      <t>ただし、令和元年度の平均入</t>
    </r>
  </si>
  <si>
    <t>【介護・看護職員の増配置】</t>
  </si>
  <si>
    <t>ボランティア内容</t>
  </si>
  <si>
    <t>【ボランティアコーディネーターの配置】</t>
  </si>
  <si>
    <t>障害者の雇用</t>
  </si>
  <si>
    <t>１　障害者の雇用状況</t>
  </si>
  <si>
    <t>〇　</t>
  </si>
  <si>
    <t>当該加算要件における障害者とは、次のいずれかの手帳を取得しているもの。</t>
  </si>
  <si>
    <t>（「身体障害者手帳」「精神障害者保健福祉手帳」「療育手帳」のいずれか。）</t>
  </si>
  <si>
    <t>【障害者の雇用】</t>
  </si>
  <si>
    <t>手帳（種類）</t>
  </si>
  <si>
    <t>身体障害者手帳</t>
  </si>
  <si>
    <t>精神障害者保健福祉手帳</t>
  </si>
  <si>
    <t>療育手帳</t>
  </si>
  <si>
    <t>　</t>
  </si>
  <si>
    <t>〇 当該加算要件における障害者とは、次のいずれかの手帳を取得しているもの。　</t>
  </si>
  <si>
    <t>（「身体障害者手帳」「精神障害者保健福祉手帳」「療育手帳」のいずれか。）</t>
  </si>
  <si>
    <t>【身寄りのない高齢者の受入れ】</t>
  </si>
  <si>
    <t>年齢</t>
  </si>
  <si>
    <t>性別</t>
  </si>
  <si>
    <t>男性</t>
  </si>
  <si>
    <t>女性</t>
  </si>
  <si>
    <t>前回要介護度</t>
  </si>
  <si>
    <t>今回要介護度</t>
  </si>
  <si>
    <t>場所</t>
  </si>
  <si>
    <t>締結日</t>
  </si>
  <si>
    <t>その他</t>
  </si>
  <si>
    <t>島しょにおける人材確保</t>
  </si>
  <si>
    <t>延べ日数で入力する。 同時に２名が２日研修に参加した場合は、４日とカウント。</t>
  </si>
  <si>
    <t>【島しょにおける人材確保】</t>
  </si>
  <si>
    <t>職員氏名</t>
  </si>
  <si>
    <t>研修年月日</t>
  </si>
  <si>
    <t>校</t>
  </si>
  <si>
    <t>【次世代への介護の魅力発信】</t>
  </si>
  <si>
    <t>期間</t>
  </si>
  <si>
    <t>団体名</t>
  </si>
  <si>
    <t>目的</t>
  </si>
  <si>
    <t>人数</t>
  </si>
  <si>
    <t>看取り介護</t>
  </si>
  <si>
    <t>【他の社会福祉法人等との連携による人材育成】</t>
  </si>
  <si>
    <t>実施年月日</t>
  </si>
  <si>
    <t>連携先</t>
  </si>
  <si>
    <t>内容</t>
  </si>
  <si>
    <t>研修</t>
  </si>
  <si>
    <t>【講座・サロン等の開催】</t>
  </si>
  <si>
    <t>講座・サロン等の詳細</t>
  </si>
  <si>
    <t>補助の有無</t>
  </si>
  <si>
    <t>介護予防教室</t>
  </si>
  <si>
    <t>地域サロン</t>
  </si>
  <si>
    <t>家族介護教室</t>
  </si>
  <si>
    <t>認知症カフェ</t>
  </si>
  <si>
    <t>子供食堂</t>
  </si>
  <si>
    <t>会食サービス</t>
  </si>
  <si>
    <t>無</t>
  </si>
  <si>
    <t>有</t>
  </si>
  <si>
    <t>地域の高齢者の活動の場の提供</t>
  </si>
  <si>
    <t>【地域の高齢者の活動の場の提供】</t>
  </si>
  <si>
    <t>活動内容</t>
  </si>
  <si>
    <t>提供先</t>
  </si>
  <si>
    <t>施設所在地</t>
  </si>
  <si>
    <t>パターン（自動入力）</t>
  </si>
  <si>
    <t>○</t>
  </si>
  <si>
    <t>パターンは、「施設所在地」と「定員」を入力することにより自動的に入力される。</t>
  </si>
  <si>
    <t>３　【凡例】パターンについて</t>
  </si>
  <si>
    <t>とっている</t>
  </si>
  <si>
    <t>③</t>
  </si>
  <si>
    <t>オンコール体制についてのマニュアルを作成している。</t>
  </si>
  <si>
    <t>作成している</t>
  </si>
  <si>
    <t>作成していない</t>
  </si>
  <si>
    <t>施設で定めているオンコール対応のマニュアル</t>
  </si>
  <si>
    <t>〇</t>
  </si>
  <si>
    <t>オンコール対応が記載された配置医の契約書</t>
  </si>
  <si>
    <t>【夜勤看護職員配置加算】</t>
  </si>
  <si>
    <t>連絡の手順</t>
  </si>
  <si>
    <t>職員の体制</t>
  </si>
  <si>
    <t>✖</t>
  </si>
  <si>
    <t>１　地域の高齢者の活動の場の提供　（令和３年３月末時点）</t>
  </si>
  <si>
    <t>①については回数を入力すること（その他は自動計算）。</t>
  </si>
  <si>
    <t>適否</t>
  </si>
  <si>
    <t>講座・サロン等の開催</t>
  </si>
  <si>
    <t>１　講座・サロン等の開催の状況（令和３年３月末時点）</t>
  </si>
  <si>
    <t>主な対象者</t>
  </si>
  <si>
    <t>１．配食サービスの実施について</t>
  </si>
  <si>
    <t>実施月</t>
  </si>
  <si>
    <t>４月</t>
  </si>
  <si>
    <t>５月</t>
  </si>
  <si>
    <t>６月</t>
  </si>
  <si>
    <t>７月</t>
  </si>
  <si>
    <t>８月</t>
  </si>
  <si>
    <t>９月</t>
  </si>
  <si>
    <t>１０月</t>
  </si>
  <si>
    <t>１１月</t>
  </si>
  <si>
    <t>１２月</t>
  </si>
  <si>
    <t>１月</t>
  </si>
  <si>
    <t>２月</t>
  </si>
  <si>
    <t>３月</t>
  </si>
  <si>
    <t>延べ人数</t>
  </si>
  <si>
    <t>（内訳）</t>
  </si>
  <si>
    <t>開催回数</t>
  </si>
  <si>
    <t>１　次世代への介護の魅力発信（令和３年３月末時点）</t>
  </si>
  <si>
    <t>１　他の社会福祉法等との連携による人材育成（令和３年３月末時点）</t>
  </si>
  <si>
    <t>実施主体</t>
  </si>
  <si>
    <t>１　看取り介護にかかる研修の実施状況（令和３年３月末時点）</t>
  </si>
  <si>
    <t>研修名・内容（※）</t>
  </si>
  <si>
    <t>（※）研修名から内容を推測できない場合は、内容を記載してください。</t>
  </si>
  <si>
    <t>受講者数</t>
  </si>
  <si>
    <t>１　要介護度が改善した入所者（特養入所者のみ）の人数　（令和３年３月末時点）</t>
  </si>
  <si>
    <t>&lt;令和２年度中に再認定を受けた入所者&gt;</t>
  </si>
  <si>
    <t>改善</t>
  </si>
  <si>
    <t>令和２年度中に要介護状態の
再認定を受けた入所者数</t>
  </si>
  <si>
    <t>左記のうち、要介護度が
改善した入所者の人数</t>
  </si>
  <si>
    <t>生年月日</t>
  </si>
  <si>
    <t>島しょ地域外に住所を有している職員を採用するとともに、赴任時の旅費や居住手当の一部を負担するなど、職員の定着を図っている。
ただし、対象の職員は、平成29年4月1日～令和3年3月31日の期間に採用した職員に限る。</t>
  </si>
  <si>
    <t>２　島しょにおける資格取得及び技術向上について（令和３年３月末時点）</t>
  </si>
  <si>
    <t>１．赴任旅費の支給及び住宅手当の支給等状況について</t>
  </si>
  <si>
    <t>赴任旅費</t>
  </si>
  <si>
    <t>住居手当</t>
  </si>
  <si>
    <t>その他
（取組み内容を記載）</t>
  </si>
  <si>
    <t>研修年月日または期間</t>
  </si>
  <si>
    <t>研修名（※）</t>
  </si>
  <si>
    <t>受講者氏名</t>
  </si>
  <si>
    <t>（※）研修名から内容が推測出来ない場合は、内容を記載してください。</t>
  </si>
  <si>
    <t>常勤換算後職員数</t>
  </si>
  <si>
    <t>上記のうち、有資格者数</t>
  </si>
  <si>
    <t>《内訳》</t>
  </si>
  <si>
    <t>平成３１年４月１日の職員数</t>
  </si>
  <si>
    <t>上記のうち、令和２年４月１日に
在籍している職員数</t>
  </si>
  <si>
    <t>１　ボランティアコーディネーターの配置等の状況（令和３年３月末時点）</t>
  </si>
  <si>
    <t>協定書に記載がある場合は、〇を記入→</t>
  </si>
  <si>
    <t>地震災害</t>
  </si>
  <si>
    <t>風水害</t>
  </si>
  <si>
    <t>火災</t>
  </si>
  <si>
    <t>避難所の開設マニュアルの有無</t>
  </si>
  <si>
    <t>採用日
（令和２年４月１日以前）</t>
  </si>
  <si>
    <t>人</t>
  </si>
  <si>
    <t>・評価加算様式１別添２</t>
  </si>
  <si>
    <t>《注意事項》　施設において保管すべき書類</t>
  </si>
  <si>
    <t>１　夜勤看護職員配置加算（令和２年４月中）</t>
  </si>
  <si>
    <t>２　配置医勤務時間加算（令和２年４月中）</t>
  </si>
  <si>
    <t>令和２年４月中の夜勤時間帯の間、常時、看護職員を１名以上配置をしている。</t>
  </si>
  <si>
    <r>
      <t>令和２年４月中の配置医（非常勤を含む）の配置状況（常勤換算方法）
※小数点第2位</t>
    </r>
    <r>
      <rPr>
        <b/>
        <u val="single"/>
        <sz val="11"/>
        <color indexed="10"/>
        <rFont val="HGｺﾞｼｯｸM"/>
        <family val="3"/>
      </rPr>
      <t>切り捨て</t>
    </r>
  </si>
  <si>
    <t>１．オンコール体制のマニュアルについて</t>
  </si>
  <si>
    <t>更新又は制定日</t>
  </si>
  <si>
    <t>１．平成30年度以降</t>
  </si>
  <si>
    <t>２．平成29年度以前</t>
  </si>
  <si>
    <t>(記入に当たっての注意事項)</t>
  </si>
  <si>
    <t>（１）直近の更新日又はマニュアルの制定日について、回答してください。</t>
  </si>
  <si>
    <t>（２）マニュアルに定めている事項に〇をつけてください。</t>
  </si>
  <si>
    <t>〇　太枠部分はプルダウンメニューから選択すること。</t>
  </si>
  <si>
    <t>【配置医勤務時間加算】</t>
  </si>
  <si>
    <t>看護職員の常勤換算数</t>
  </si>
  <si>
    <t>延べ</t>
  </si>
  <si>
    <t>※添付する挙証資料（令和２年度評価加算協議時）</t>
  </si>
  <si>
    <t>数値は「評価加算様式２－１別添１」を入力することにより自動的に入力される。</t>
  </si>
  <si>
    <t>合計（令和２年４月末時点）</t>
  </si>
  <si>
    <t>【職員定着率の向上】</t>
  </si>
  <si>
    <t>日付</t>
  </si>
  <si>
    <t>令和２年４月１日～令和３年３月３１日までの受入日数</t>
  </si>
  <si>
    <t>　〇</t>
  </si>
  <si>
    <t>１．福祉避難所としての指定等</t>
  </si>
  <si>
    <t>協定等で想定されている災害</t>
  </si>
  <si>
    <t>２．避難所を運営するための態勢整備</t>
  </si>
  <si>
    <t>・実施している取組みの該当欄にその内容を記入してください。</t>
  </si>
  <si>
    <t>（１）避難者を受入れるための備蓄</t>
  </si>
  <si>
    <t>災害発生時の支援マニュアル等の有無</t>
  </si>
  <si>
    <t>２．災害発生時の態勢整備</t>
  </si>
  <si>
    <t>策定日</t>
  </si>
  <si>
    <t>計画で想定されている災害</t>
  </si>
  <si>
    <t>計画書に記載がある場合は、〇を記入→</t>
  </si>
  <si>
    <t>事業継続計画の有無</t>
  </si>
  <si>
    <t>令和２年度の取組</t>
  </si>
  <si>
    <t>評価加算様式２-１４別添１</t>
  </si>
  <si>
    <t>種別</t>
  </si>
  <si>
    <t>実施日数</t>
  </si>
  <si>
    <t>補助の
有無</t>
  </si>
  <si>
    <t>従業者の勤務の体制及び勤務形態一覧表</t>
  </si>
  <si>
    <t>勤務</t>
  </si>
  <si>
    <t>　　　第　　１　　週</t>
  </si>
  <si>
    <t>　　　第　　２　　週</t>
  </si>
  <si>
    <t>　　　第　　３　　週</t>
  </si>
  <si>
    <t>　　　第　　４　　週</t>
  </si>
  <si>
    <t>週平均</t>
  </si>
  <si>
    <t>常勤換</t>
  </si>
  <si>
    <t>職　　種</t>
  </si>
  <si>
    <t>形態</t>
  </si>
  <si>
    <t>氏　　名</t>
  </si>
  <si>
    <t>４週の</t>
  </si>
  <si>
    <t>の勤務</t>
  </si>
  <si>
    <t>算後の</t>
  </si>
  <si>
    <t>備　     考</t>
  </si>
  <si>
    <t>合 計</t>
  </si>
  <si>
    <t>時間</t>
  </si>
  <si>
    <t>人数</t>
  </si>
  <si>
    <t>備考１　＊欄には、当該月の曜日を記入してください。</t>
  </si>
  <si>
    <t>勤務形態の区分　Ａ：常勤で専従　Ｂ：常勤で兼務　Ｃ：常勤以外で専従　Ｄ：常勤以外で兼務</t>
  </si>
  <si>
    <t>（Ｂ．Ｄの勤務形態のときは、上記表の備考欄に兼務先を記入して下さい。）</t>
  </si>
  <si>
    <t>・評価加算様式１(都参考様式)</t>
  </si>
  <si>
    <t>※添付する挙証資料（令和２年度評価加算協議時）</t>
  </si>
  <si>
    <t>オンコール後
の対応</t>
  </si>
  <si>
    <t>（令和２年４月分）</t>
  </si>
  <si>
    <t>《注意事項》　施設で保管すべき書類</t>
  </si>
  <si>
    <t>《注意事項》施設において保管すべき書類</t>
  </si>
  <si>
    <t>島しょ地域外における研修へ参加したことがわかるもの</t>
  </si>
  <si>
    <t>旅費や住居手当の一部負担実績がわかるもの</t>
  </si>
  <si>
    <t>防災訓練の実施記録</t>
  </si>
  <si>
    <t>採用年月日
（平成29年4月1日～令和3年3月31日
の期間に島しょ地域外から採用した職員）</t>
  </si>
  <si>
    <t>研修会場が所在する区市町村</t>
  </si>
  <si>
    <t>身寄りのない高齢者の受入れの実績がわかる資料</t>
  </si>
  <si>
    <t>看取り介護にかかる研修の実施記録</t>
  </si>
  <si>
    <t>研修や人材交流の実施記録</t>
  </si>
  <si>
    <t>受入れの実績がわかる資料</t>
  </si>
  <si>
    <t>有資格者の資格証の写し</t>
  </si>
  <si>
    <t>新たに当該加算を取得した場合は、コーディネーターの辞令（写）</t>
  </si>
  <si>
    <t>《平成３１年４月１日現在の職員名簿》</t>
  </si>
  <si>
    <t>令和２年４月1日に在籍</t>
  </si>
  <si>
    <t>〇　在籍</t>
  </si>
  <si>
    <t>×　退職</t>
  </si>
  <si>
    <t>島しょにおける
人材確保</t>
  </si>
  <si>
    <t>他の社会福祉法人等との連携による人材育成</t>
  </si>
  <si>
    <t>講座・サロン等の開催</t>
  </si>
  <si>
    <t>地域の高齢者の
活動の場の提供</t>
  </si>
  <si>
    <t>福祉避難所としての訓練等の実施</t>
  </si>
  <si>
    <t>事業継続計画に基づく訓練の実施</t>
  </si>
  <si>
    <t>自治会等との
防災訓練の実施</t>
  </si>
  <si>
    <t>令和２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</si>
  <si>
    <t>令和２年４月時点（※）において、介護･看護職員の配置が、入所者２人に対して常勤換算で１以上
（2：1以上配置→入所者100名の場合50名以上を配置)</t>
  </si>
  <si>
    <t>令和２年４月１日時点（※）において、令和元年４月１日時点に在籍していた介護職員の定着率が85％以上（離職率が15％以下）</t>
  </si>
  <si>
    <t>令和２年４月１日時点（※）において、障害者（身体障害者手帳、精神障害者保健福祉手帳、療育手帳を取得されている方）を雇用している
ただし、あん摩マッサージ指圧師加算の対象者は除く。</t>
  </si>
  <si>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</si>
  <si>
    <t>災害時における事業継続計画（ＢＣＰ）を策定した上で、事業継続訓練（集合研修、実動訓練、机上訓練等）を実施している。
ただし、「福祉避難所としての訓練等の実施」及び「自治会等との防災訓練の実施」の項目を兼ねる訓練は除く。</t>
  </si>
  <si>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</si>
  <si>
    <t>島しょ地域外に住所を有している職員を採用するとともに、赴任時の旅費や住居手当の一部を負担するなど、職員の定着を図っている。
（平成２９年４月１日～令和３年３月３１日の期間に採用した職員）</t>
  </si>
  <si>
    <t>令和２年４月１日（※）時点において、身寄りのない高齢者（保証人、身元引受人、契約代理人となる親族等がいない等）を入所者の５％以上受け入れている。</t>
  </si>
  <si>
    <t>令和２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</si>
  <si>
    <t>入所者のうち、令和２年４月１日～令和３年３月３１日の期間に実施した更新又は区分変更において、前回の要介護認定時と比較して、要介護度が改善している入所者の割合が１０％以上
※令和２年４月１日～令和３年３月31日の期間に要介護認定が行われた入所者が対象</t>
  </si>
  <si>
    <t>看取り介護に関する研修を年２回以上行っている。</t>
  </si>
  <si>
    <t>職場体験等により小学校・中学校・高校の児童・生徒を受け入れている。</t>
  </si>
  <si>
    <t>〇　当該法人の他施設に異動</t>
  </si>
  <si>
    <t>１　福祉避難所としての指定状況等（令和３年３月末時点）</t>
  </si>
  <si>
    <t>【福祉避難所としての訓練等の実施】</t>
  </si>
  <si>
    <t>自治会等との防災訓練の実施</t>
  </si>
  <si>
    <t>【自治体等との防災訓練の実施】</t>
  </si>
  <si>
    <t>事業継続計画に基づく訓練の実施</t>
  </si>
  <si>
    <t>【事業継続計画に基づく訓練の実施】</t>
  </si>
  <si>
    <t>評価加算様式１-1</t>
  </si>
  <si>
    <t>・評価加算様式１-1別添１</t>
  </si>
  <si>
    <t>評価加算様式１-２</t>
  </si>
  <si>
    <t>１　配置医勤務時間加算（令和２年４月中）</t>
  </si>
  <si>
    <t>オンコール対応が記載された配置医師の契約書</t>
  </si>
  <si>
    <t>・評価加算様式１－２別添１</t>
  </si>
  <si>
    <t>・評価加算様式１－２別添２（勤務表）</t>
  </si>
  <si>
    <t>・評価加算様式１-1別添2（勤務表）</t>
  </si>
  <si>
    <t>評価加算様式１－１別添２（勤務表）</t>
  </si>
  <si>
    <t>評価加算様式１－２別添２（勤務表）</t>
  </si>
  <si>
    <t>《令和２年度４月の看護職員名簿》※介護職員の記載は不要です。</t>
  </si>
  <si>
    <t>水</t>
  </si>
  <si>
    <t>木</t>
  </si>
  <si>
    <t>金</t>
  </si>
  <si>
    <t>土</t>
  </si>
  <si>
    <t>月</t>
  </si>
  <si>
    <t>火</t>
  </si>
  <si>
    <t>　　　　　※　勤務時間　①  8:00  ～  17:00  （ ８時間）、②  16：00   ～ 24：00  （７時間）、③ 24：00～9：00 （７時間）、④21：00 ～ 8：00 （10時間）</t>
  </si>
  <si>
    <t>　　　　　※　勤務時間　①  8:00  ～  17:00  （ ８時間）、②  　　　　　  ～ 　　　　　 （　時間）、③ 　　　　～　　　　　 （　時間）、④ 　　　　～ 　　　　 （　時間）</t>
  </si>
  <si>
    <t>　　　その他の事項を定めている場合は、欄内に記載ください。</t>
  </si>
  <si>
    <r>
      <t>令和元年度の平均入所者数(手入力)
※小数点第2位</t>
    </r>
    <r>
      <rPr>
        <b/>
        <u val="single"/>
        <sz val="11"/>
        <color indexed="10"/>
        <rFont val="HGｺﾞｼｯｸM"/>
        <family val="3"/>
      </rPr>
      <t>切り上げ</t>
    </r>
  </si>
  <si>
    <t>②、③の太枠部分をプルダウンメニューから選択すること（その他は自動計算）。</t>
  </si>
  <si>
    <t>①の「令和元年度の平均入所者数」は、数値を入力すること（配置医の配置状況は、自動計算）。</t>
  </si>
  <si>
    <t>評価加算様式１-１別添１</t>
  </si>
  <si>
    <t>評価加算様式１-２別添１</t>
  </si>
  <si>
    <t>　　　その他の事項を定めている場合は、欄内に記載ください。</t>
  </si>
  <si>
    <t>有資格者及び介護福祉士については、令和２年４月１日時点で資格を取得</t>
  </si>
  <si>
    <t>常勤換算後
介護職員数</t>
  </si>
  <si>
    <t>うち有資格者数</t>
  </si>
  <si>
    <t>常勤職員数</t>
  </si>
  <si>
    <t>非常勤職員
（常勤換算後）</t>
  </si>
  <si>
    <t>平成３１年４月１日時点での在籍職員数</t>
  </si>
  <si>
    <t>①のうち、令和２年４月１日時点で引き続き在籍している職員数</t>
  </si>
  <si>
    <t>ボランティアコーディネーターの氏名</t>
  </si>
  <si>
    <t>令和２年４月１日から令和３年３月３１日までのボランティアの受入日数</t>
  </si>
  <si>
    <t>令和元年度の平均入所者数</t>
  </si>
  <si>
    <t>※記入に当たっての注意事項</t>
  </si>
  <si>
    <t>〇</t>
  </si>
  <si>
    <t>福祉避難所を運営するために実施した備えに関する資料</t>
  </si>
  <si>
    <t>（訓練の実施記録や備蓄物資のリストなど）</t>
  </si>
  <si>
    <t>（３）その他</t>
  </si>
  <si>
    <r>
      <t>１　事業継続計画に基づく訓練の実施（</t>
    </r>
    <r>
      <rPr>
        <u val="single"/>
        <sz val="11"/>
        <color indexed="10"/>
        <rFont val="HGｺﾞｼｯｸM"/>
        <family val="3"/>
      </rPr>
      <t>令和３年３月末時点</t>
    </r>
    <r>
      <rPr>
        <sz val="11"/>
        <rFont val="HGｺﾞｼｯｸM"/>
        <family val="3"/>
      </rPr>
      <t>）</t>
    </r>
  </si>
  <si>
    <r>
      <t>災害時における事業継続計画（ＢＣＰ）を</t>
    </r>
    <r>
      <rPr>
        <u val="single"/>
        <sz val="11"/>
        <color indexed="10"/>
        <rFont val="HGｺﾞｼｯｸM"/>
        <family val="3"/>
      </rPr>
      <t>策定した</t>
    </r>
    <r>
      <rPr>
        <u val="single"/>
        <sz val="11"/>
        <color indexed="10"/>
        <rFont val="HGｺﾞｼｯｸM"/>
        <family val="3"/>
      </rPr>
      <t>上で、</t>
    </r>
    <r>
      <rPr>
        <u val="single"/>
        <sz val="11"/>
        <color indexed="10"/>
        <rFont val="HGｺﾞｼｯｸM"/>
        <family val="3"/>
      </rPr>
      <t>事業継続訓練（集合研修、実動訓練、机上訓練等）を実施している。</t>
    </r>
  </si>
  <si>
    <t>事業継続計画</t>
  </si>
  <si>
    <t>事業継続訓練の実施記録</t>
  </si>
  <si>
    <t>１．事業継続計画の策定</t>
  </si>
  <si>
    <t>２．事業継続計画に基づく訓練</t>
  </si>
  <si>
    <t>・訓練の内容を記入してください。（日時、主な参加者及び人数、内容等）</t>
  </si>
  <si>
    <r>
      <t>福祉避難所以外で、</t>
    </r>
    <r>
      <rPr>
        <b/>
        <i/>
        <u val="single"/>
        <sz val="12"/>
        <color indexed="10"/>
        <rFont val="HGｺﾞｼｯｸM"/>
        <family val="3"/>
      </rPr>
      <t>災害時の</t>
    </r>
    <r>
      <rPr>
        <sz val="11"/>
        <rFont val="HGｺﾞｼｯｸM"/>
        <family val="3"/>
      </rPr>
      <t>支援に関する区市町村、自治会又は近隣の特養との協定を締結している。
（例：１次避難所・応援協定等）</t>
    </r>
  </si>
  <si>
    <t>協定を締結した上で、防災訓練を区市町村、自治会又は近隣の特養と連携して、主催又は実施している。</t>
  </si>
  <si>
    <t>１．災害時の支援に関する協定</t>
  </si>
  <si>
    <t>協定で想定されている災害</t>
  </si>
  <si>
    <t>（１）区市町村、自治会又は近隣の特養等との支援体制</t>
  </si>
  <si>
    <t>（２）防災訓練の実施（日時、主な参加者及び人数、内容等）</t>
  </si>
  <si>
    <t>１　島しょ地域外からの職員の確保（令和３年３月末時点）</t>
  </si>
  <si>
    <t>令和２年４月１日時点での特養の入所者数</t>
  </si>
  <si>
    <t>①のうち身寄りのない高齢者の人数</t>
  </si>
  <si>
    <r>
      <t>軽減実施の旨が記載されているので、</t>
    </r>
    <r>
      <rPr>
        <u val="single"/>
        <sz val="11"/>
        <color indexed="10"/>
        <rFont val="HGｺﾞｼｯｸM"/>
        <family val="3"/>
      </rPr>
      <t>協議する際は必ず確認すること。</t>
    </r>
  </si>
  <si>
    <t>令和２年度中に要介護状態の再認定を受けた入所者の人数</t>
  </si>
  <si>
    <t>①のうち、要介護度が改善した入所者の人数</t>
  </si>
  <si>
    <t>【要介護度の改善】</t>
  </si>
  <si>
    <t>看取り介護研修の実施</t>
  </si>
  <si>
    <t>令和２年４月１日から令和３年３月３１日までの看取り介護にかかる研修実施回数　</t>
  </si>
  <si>
    <t>【看取り介護研修の実施】</t>
  </si>
  <si>
    <t>１．看取り介護に関する研修実施（３回以上実施した場合は、そのうちの２回分を記載してください。）</t>
  </si>
  <si>
    <t>他の社会福祉法人等との連携による人材育成</t>
  </si>
  <si>
    <t>他の法人が運営する福祉施設や介護保険事業所と連携した研修や人材交流を企画して実施した回数。
※ただし、他の研修機関が企画して実施する研修等への参加を除く。</t>
  </si>
  <si>
    <t>職場体験等による小学校・中学校・高校の
児童・生徒の受入れ実績　</t>
  </si>
  <si>
    <t>１．次世代への介護の魅力発信について（受入実績が１回以上あれば対象となりますが、複数回受け入れて
　　いる場合は、３回分までを記載してください。）</t>
  </si>
  <si>
    <t>施設の職員が主体となり、近隣の高齢者に対する配食サービスを実施した回数　
※ただし、他の事業や制度に補助されている場合や併設している地域包括支援センターが主催している場合を除く。</t>
  </si>
  <si>
    <t>施設の職員が主体となり、介護予防教室・地域サロン・家族介護教室・認知症カフェ・子供食堂・会食サービス等を主催した回数　
※ただし、他の事業や制度に補助されている場合や併設している地域包括支援センターが主催している場合を除く。</t>
  </si>
  <si>
    <t xml:space="preserve"> 〇  配食サービスや講座・サロン等の実施記録</t>
  </si>
  <si>
    <t>施設職員主体となって開催した
場合に「〇」</t>
  </si>
  <si>
    <t>〇 提供した日時や地域高齢者等の団体名等がわかる資料</t>
  </si>
  <si>
    <t>→　１日に複数のボランティアを受け入れた場合でも、１日とカウント。</t>
  </si>
  <si>
    <t>→　同じボランティアを２日受け入れた場合、２日とカウント。</t>
  </si>
  <si>
    <r>
      <rPr>
        <u val="single"/>
        <sz val="11"/>
        <color indexed="10"/>
        <rFont val="HGｺﾞｼｯｸM"/>
        <family val="3"/>
      </rPr>
      <t>延べ日数ではなく実日数で入力する。</t>
    </r>
    <r>
      <rPr>
        <sz val="11"/>
        <rFont val="HGｺﾞｼｯｸM"/>
        <family val="3"/>
      </rPr>
      <t xml:space="preserve"> </t>
    </r>
  </si>
  <si>
    <r>
      <t>（内訳）</t>
    </r>
    <r>
      <rPr>
        <sz val="11"/>
        <rFont val="HGｺﾞｼｯｸM"/>
        <family val="3"/>
      </rPr>
      <t>　※日付ごとに１行で記載する。（１日に複数受け入れた場合も１行とする。）</t>
    </r>
  </si>
  <si>
    <t>島しょ地域外における資格取得及び技術向上のための研修に年延べ5日以上参加している。</t>
  </si>
  <si>
    <t>２．講座・サロン等の開催について（７回以上行った場合は、そのうちの６回分を記載してください。）</t>
  </si>
  <si>
    <t>１．地域の高齢者の活動の場の提供について（４回以上行った場合は、そのうちの３回分を記載してください。）</t>
  </si>
  <si>
    <t>１．特別区・市・西多摩</t>
  </si>
  <si>
    <t>２．島しょ地域</t>
  </si>
  <si>
    <t>感染症対策の徹底</t>
  </si>
  <si>
    <t>感染症予防・感染症拡大防止に関する研修を年３回以上行っている。</t>
  </si>
  <si>
    <t>20</t>
  </si>
  <si>
    <t>介護職員のメンタルケア対策の強化</t>
  </si>
  <si>
    <t>感染症対策により、精神的負荷が高まっていることを鑑み、介護職員のメンタルケア対策を強化している。</t>
  </si>
  <si>
    <t>21</t>
  </si>
  <si>
    <t>利用者・家族に配慮した面会等の実施</t>
  </si>
  <si>
    <t>面会の実施にあたり、３密や飛沫の回避、手指消毒、検温等を徹底する体制を整え、適切な感染症対策を講じている。または、オンライン面会の実施にあたり、職員が機器の操作等の支援を行っている。</t>
  </si>
  <si>
    <t>22</t>
  </si>
  <si>
    <t>事業継続計画（ＢＣＰ）の見直し</t>
  </si>
  <si>
    <t>23</t>
  </si>
  <si>
    <t>１　感染症対策の徹底　（令和３年３月末時点）</t>
  </si>
  <si>
    <t>〇 感染症に関する研修を実施したことがわかる資料</t>
  </si>
  <si>
    <t>【感染症対策の徹底】</t>
  </si>
  <si>
    <t>１．感染症対策研修の実施（４回以上実施した場合は、そのうちの３回分を記載してください。）</t>
  </si>
  <si>
    <r>
      <t>１　介護職員へのメンタルケア対策強化の実施（</t>
    </r>
    <r>
      <rPr>
        <u val="single"/>
        <sz val="11"/>
        <color indexed="10"/>
        <rFont val="HGｺﾞｼｯｸM"/>
        <family val="3"/>
      </rPr>
      <t>令和３年３月末時点</t>
    </r>
    <r>
      <rPr>
        <sz val="11"/>
        <rFont val="HGｺﾞｼｯｸM"/>
        <family val="3"/>
      </rPr>
      <t>）</t>
    </r>
  </si>
  <si>
    <t>感染症対策により、精神的負担が高まっていることを鑑み、介護職員のメンタルケア対策を強化している。</t>
  </si>
  <si>
    <t>強化している。</t>
  </si>
  <si>
    <t>強化していない。</t>
  </si>
  <si>
    <t>メンタルケア対策を強化し、実施したことがわかる資料</t>
  </si>
  <si>
    <t>メンタルケア対策の実施記録</t>
  </si>
  <si>
    <t>【介護職員のメンタルケア対策の強化】</t>
  </si>
  <si>
    <t>概要</t>
  </si>
  <si>
    <t>メンタルケア対策</t>
  </si>
  <si>
    <r>
      <t>１　利用者・家族に配慮した面会等の実施（</t>
    </r>
    <r>
      <rPr>
        <u val="single"/>
        <sz val="11"/>
        <color indexed="10"/>
        <rFont val="HGｺﾞｼｯｸM"/>
        <family val="3"/>
      </rPr>
      <t>令和３年３月末時点</t>
    </r>
    <r>
      <rPr>
        <sz val="11"/>
        <rFont val="HGｺﾞｼｯｸM"/>
        <family val="3"/>
      </rPr>
      <t>）</t>
    </r>
  </si>
  <si>
    <t>面会の実施にあたり、３密や飛沫の回避、手指消毒、検温等を徹底する体制を整え、適切な感染症対策を講じている。または、オンライン面会の実施にあたり、職員が操作等の支援を行っている。</t>
  </si>
  <si>
    <t>　　講じている。・
　　行っている。</t>
  </si>
  <si>
    <t>対策や支援を行っていない。</t>
  </si>
  <si>
    <t>面会の実施にあたり、適切な感染対策を講じていることがわかる資料</t>
  </si>
  <si>
    <t>オンライン面会の実施にあたり、職員が操作等の支援を行っていることがわかる資料</t>
  </si>
  <si>
    <t>【事業継続計画（BCP）の見直し】</t>
  </si>
  <si>
    <t>１．介護職員のメンタルケア対策の強化について</t>
  </si>
  <si>
    <t>１．事業継続計画（BCP）の見直しの実施</t>
  </si>
  <si>
    <t>【利用者・家族に配慮した面会等の実施】</t>
  </si>
  <si>
    <t>実施内容</t>
  </si>
  <si>
    <t>改訂箇所</t>
  </si>
  <si>
    <t>具体的な内容</t>
  </si>
  <si>
    <t>事業継続計画（BCP）の見直し</t>
  </si>
  <si>
    <t>研修名又は内容（※）</t>
  </si>
  <si>
    <t>締結している。</t>
  </si>
  <si>
    <t>島しょ地域外</t>
  </si>
  <si>
    <t>１．島しょ地域外における研修の参加記録について
　（６回以上実施した場合は、そのうちの５回分を記載してください。）</t>
  </si>
  <si>
    <t>１．他の社会福祉法人等と連携した研修や人材交流の実施について（６回以上行った場合は、そのうちの５回分を記載してください。）</t>
  </si>
  <si>
    <r>
      <t>令和２年度東京都特別養護老人ホーム経営支援補助金の減額に関する事務処理要綱に定める減額事由に該当したもの</t>
    </r>
    <r>
      <rPr>
        <u val="single"/>
        <sz val="9"/>
        <rFont val="HGｺﾞｼｯｸM"/>
        <family val="3"/>
      </rPr>
      <t>（※該当の場合は、</t>
    </r>
    <r>
      <rPr>
        <u val="single"/>
        <sz val="9"/>
        <color indexed="10"/>
        <rFont val="HGｺﾞｼｯｸM"/>
        <family val="3"/>
      </rPr>
      <t>ポイント数の欄に「-8」と手入力</t>
    </r>
    <r>
      <rPr>
        <u val="single"/>
        <sz val="9"/>
        <rFont val="HGｺﾞｼｯｸM"/>
        <family val="3"/>
      </rPr>
      <t>願います。）</t>
    </r>
  </si>
  <si>
    <t>ボランティアコーディネーターを配置した上で、年間25日以上ボランティアを受け入れている。</t>
  </si>
  <si>
    <t>島しょ地域外における資格取得及び技術向上のための研修に年に延べ5日以上参加している。</t>
  </si>
  <si>
    <t>他の法人が運営する福祉施設や介護保険事業所と連携した研修や人材交流を年間５回以上又は延べ５日間以上企画して実施している。
ただし、他の研修機関等が企画して実施する研修等への参加を除く。</t>
  </si>
  <si>
    <t>他の法人が運営する福祉施設や介護保険事業所と連携した研修や人材交流を年間３回以上又は延べ３日間以上企画して実施している。
ただし、他の研修機関等が企画して実施する研修等への参加を除く。</t>
  </si>
  <si>
    <t>他の法人が運営する福祉施設や介護保険事業所と連携した研修や人材交流を年間１回以上又は延べ１日間以上企画して実施している。
ただし、他の研修機関等が企画して実施する研修等への参加を除く。</t>
  </si>
  <si>
    <t>施設の職員が主体となり、近隣の高齢者に対する年間25日以上の配食サービスを実施している。または、介護予防教室・地域サロン・家族介護教室・認知症カフェ・子供食堂・会食サービス等を年６回以上主催している。　
ただし、他の事業や制度により補助されている場合や併設している地域包括支援センターが主催している場合等を除く。</t>
  </si>
  <si>
    <t>施設の職員が主体となり、介護予防教室・地域サロン・家族介護教室・認知症カフェ・子供食堂・会食サービス等を年２回以上主催している。
ただし、他の事業や制度により補助されている場合や併設している地域包括支援センターが主催している場合等を除く。</t>
  </si>
  <si>
    <t>施設の職員が主体となり、介護予防教室・地域サロン・家族介護教室・認知症カフェ・子供食堂・会食サービス等を年１回以上主催している。
ただし、他の事業や制度により補助されている場合や併設している地域包括支援センターが主催している場合等を除く。</t>
  </si>
  <si>
    <t>施設の職員が調整して、地域の高齢者等の団体に対し、介護予防活動や生きがい活動等の場を年３回以上提供している。
ただし、他の事業や制度により補助されている場合を除く。</t>
  </si>
  <si>
    <t>常勤換算後介護職員数
（常勤・非常勤）</t>
  </si>
  <si>
    <r>
      <t xml:space="preserve">常勤換算数
</t>
    </r>
    <r>
      <rPr>
        <sz val="8"/>
        <rFont val="HGｺﾞｼｯｸM"/>
        <family val="3"/>
      </rPr>
      <t>（プルダウンメニューから選択）</t>
    </r>
  </si>
  <si>
    <t>常勤換算数
（手入力）</t>
  </si>
  <si>
    <t>１．ボランティアの実施について（26日以上実施した場合は、25日分を記載してください。）</t>
  </si>
  <si>
    <r>
      <t>１　事業継続計画（BCP）の見直し（</t>
    </r>
    <r>
      <rPr>
        <u val="single"/>
        <sz val="11"/>
        <color indexed="10"/>
        <rFont val="HGｺﾞｼｯｸM"/>
        <family val="3"/>
      </rPr>
      <t>令和３年３月末時点</t>
    </r>
    <r>
      <rPr>
        <sz val="11"/>
        <rFont val="HGｺﾞｼｯｸM"/>
        <family val="3"/>
      </rPr>
      <t>）</t>
    </r>
  </si>
  <si>
    <t>１．利用者・家族に配慮した面会等の実施</t>
  </si>
  <si>
    <t>(１)面会を実施する上で配慮していること</t>
  </si>
  <si>
    <t>(２)オンライン面会を実施する上で配慮していること</t>
  </si>
  <si>
    <t>策定している。</t>
  </si>
  <si>
    <t>策定していない。
又は他の災害時におけるBCPに感染対策を盛り込んでいる。</t>
  </si>
  <si>
    <t>新興感染症の発生を想定した事業継続計画（BCP）を
策定していることがわかる資料</t>
  </si>
  <si>
    <t>－</t>
  </si>
  <si>
    <t>年度途中で就職・離職した職員は含まない。</t>
  </si>
  <si>
    <t>（２）福祉避難所を運営するための訓練（日時、主な参加者及び人数、内容等）</t>
  </si>
  <si>
    <t xml:space="preserve">〇日時
〇主な参加者及び人数
〇内容
</t>
  </si>
  <si>
    <t xml:space="preserve">〇日時
〇主な参加者及び人数
〇内容
</t>
  </si>
  <si>
    <t>を記載する。</t>
  </si>
  <si>
    <r>
      <t>受けた入所者の人数（再認定の効力が発生する日＝</t>
    </r>
    <r>
      <rPr>
        <b/>
        <u val="single"/>
        <sz val="11"/>
        <color indexed="10"/>
        <rFont val="HGｺﾞｼｯｸM"/>
        <family val="3"/>
      </rPr>
      <t>要介護度の有効期限の開始日</t>
    </r>
    <r>
      <rPr>
        <sz val="11"/>
        <rFont val="HGｺﾞｼｯｸM"/>
        <family val="3"/>
      </rPr>
      <t>）</t>
    </r>
  </si>
  <si>
    <t>主催して実施/他機関が開催し、参加</t>
  </si>
  <si>
    <t>実施していない</t>
  </si>
  <si>
    <r>
      <t>１　自治会等との防災訓練の実施状況</t>
    </r>
    <r>
      <rPr>
        <u val="single"/>
        <sz val="11"/>
        <color indexed="10"/>
        <rFont val="HGｺﾞｼｯｸM"/>
        <family val="3"/>
      </rPr>
      <t>（令和３年３月末時点）</t>
    </r>
  </si>
  <si>
    <t>常勤の従業者が４週間に勤務すべき時間数（合計） 　  　時間</t>
  </si>
  <si>
    <t>常勤の従業者が４週間に勤務すべき時間数（合計）       時間</t>
  </si>
  <si>
    <t>障害者の雇用人数（令和２年４月１日時点）</t>
  </si>
  <si>
    <t>区市町村から福祉避難所としての指定を受けている。(指定は受けていないが、要援護者の受入協定を締結し、実態として避難所の機能を果たす場合も含む。また併設デイサービスの指定も含む。)</t>
  </si>
  <si>
    <t>避難所を運営するための態勢を整えているか。（備蓄や訓練等）</t>
  </si>
  <si>
    <t>「社会福祉法人等による生計困難者に対する介護保険サービスに係る利用者負担額軽減制度事業実施要綱」（平成１２年５月１日付老発第４７４号の別添３）に基づき、利用者負担額の軽減を実施している。</t>
  </si>
  <si>
    <t>施設の職員が調整して、地域の高齢者等の団体に対し、介護予防活動や生きがい活動等の場を提供した回数　
※ただし、他の事業や制度により補助されている場合を除く。</t>
  </si>
  <si>
    <t>感染症予防・感染症拡大予防に関する研修を実施した回数　</t>
  </si>
  <si>
    <t>締結していない。</t>
  </si>
  <si>
    <t>要介護認定の有効期間
の開始日</t>
  </si>
  <si>
    <t>事業継続計画（BCP）を見直し、新興感染症の発生に伴う対応を盛り込んでいる。</t>
  </si>
  <si>
    <t>備蓄している。/訓練を実施している。</t>
  </si>
  <si>
    <t>どちらも実施していない。</t>
  </si>
  <si>
    <t>　　　２　職種ごとに下記の勤務形態の区分の順にまとめて記載し、「週平均の勤務時間｣と「常勤換算後の人数｣については、職種ごとのＡの小計と、Ｂ～Ｄまでを加えた数の小計の行を挿入してください。</t>
  </si>
  <si>
    <t>　　　３　常勤換算が必要な職種は、Ａ～Ｄの「週平均の勤務時間」をすべて足し、常勤の従業者が週に勤務すべき時間数で割って、「常勤換算後の人数」を算出してください。</t>
  </si>
  <si>
    <t>　　　４　算出にあたっては、小数点以下第２位を切り捨ててください。</t>
  </si>
  <si>
    <r>
      <t>オンコール体制についてのマニュアルを作成している。</t>
    </r>
    <r>
      <rPr>
        <b/>
        <sz val="8"/>
        <rFont val="HGｺﾞｼｯｸM"/>
        <family val="3"/>
      </rPr>
      <t>※作成していない場合、②の100,000円は取得不可</t>
    </r>
  </si>
  <si>
    <t>適</t>
  </si>
  <si>
    <r>
      <t>オンコール体制についてのマニュアルを作成している。</t>
    </r>
    <r>
      <rPr>
        <b/>
        <sz val="10"/>
        <rFont val="HGｺﾞｼｯｸM"/>
        <family val="3"/>
      </rPr>
      <t>※作成していない場合、②の100,000円は取得不可</t>
    </r>
  </si>
  <si>
    <t>評価加算
実績様式２</t>
  </si>
  <si>
    <t>　　　　　　　　　努力・実績加算</t>
  </si>
  <si>
    <t>評価加算
実績様式２－１</t>
  </si>
  <si>
    <t>※添付する挙証資料（実績報告書提出時）</t>
  </si>
  <si>
    <t>・評価加算実績様式２－１別添１</t>
  </si>
  <si>
    <t>評価加算実績様式２－１別添１</t>
  </si>
  <si>
    <t>評価加算
実績様式２－２</t>
  </si>
  <si>
    <t>・評価加算実績様式２－２別添１</t>
  </si>
  <si>
    <t>評価加算実績様式２－２別添１</t>
  </si>
  <si>
    <t>評価加算
実績様式２－３</t>
  </si>
  <si>
    <t>・評価加算実績様式２－３別添１</t>
  </si>
  <si>
    <t>数値は「評価加算様式２－３別添１」を入力することにより自動入力される。</t>
  </si>
  <si>
    <t>評価加算実績様式２－３別添１</t>
  </si>
  <si>
    <t>評価加算
実績様式２－４</t>
  </si>
  <si>
    <t>※添付する挙証資料（実績報告書提出時）</t>
  </si>
  <si>
    <t>・評価加算実績様式２－４別添１</t>
  </si>
  <si>
    <t>太枠部分を入力すること。（その他は自動計算）</t>
  </si>
  <si>
    <t>評価加算実績様式２－４別添１</t>
  </si>
  <si>
    <t>評価加算
実績様式２－５</t>
  </si>
  <si>
    <t>・評価加算実績様式２－５別添１</t>
  </si>
  <si>
    <t>る。</t>
  </si>
  <si>
    <t>評価加算実績様式２－５別添１</t>
  </si>
  <si>
    <t>評価加算
実績様式２－６</t>
  </si>
  <si>
    <t>※添付する挙証資料(実績報告書提出時）</t>
  </si>
  <si>
    <t>・評価加算実績様式２－６別添１</t>
  </si>
  <si>
    <t>評価加算実績様式２-６別添１</t>
  </si>
  <si>
    <t>評価加算
実績様式２－７</t>
  </si>
  <si>
    <t>・評価加算実績様式２－７別添１</t>
  </si>
  <si>
    <t>評価加算実績様式２-７別添１</t>
  </si>
  <si>
    <t>評価加算
実績様式２－８</t>
  </si>
  <si>
    <t>・評価加算実績様式２－８別添１</t>
  </si>
  <si>
    <t>評価加算実績様式２-８別添１</t>
  </si>
  <si>
    <t>評価加算
実績様式２－９</t>
  </si>
  <si>
    <t>・評価加算実績様式２－９別添１</t>
  </si>
  <si>
    <t>評価加算実績様式２-９別添１</t>
  </si>
  <si>
    <t>評価加算
実績様式２－１０</t>
  </si>
  <si>
    <t>・評価加算実績様式２－１０別添１</t>
  </si>
  <si>
    <t>評価加算実績様式２-１０別添１</t>
  </si>
  <si>
    <t>評価加算
実績様式２－１１</t>
  </si>
  <si>
    <t>・評価加算実績様式２－１１別添１</t>
  </si>
  <si>
    <t>評価加算実績様式２-１１別添１</t>
  </si>
  <si>
    <t>評価加算
実績様式２－１２</t>
  </si>
  <si>
    <t>評価加算
実績様式２－１３</t>
  </si>
  <si>
    <t>・評価加算実績様式２－１３別添１</t>
  </si>
  <si>
    <t>に入力される。</t>
  </si>
  <si>
    <t>評価加算実績様式２-１３別添１</t>
  </si>
  <si>
    <t>評価加算
実績様式２－１４</t>
  </si>
  <si>
    <t>・評価加算実績様式２－１４別添１</t>
  </si>
  <si>
    <t>評価加算
実績様式２－１５</t>
  </si>
  <si>
    <t>・評価加算実績様式２－１５別添１</t>
  </si>
  <si>
    <t>評価加算実績様式２－１５別添１</t>
  </si>
  <si>
    <t>・評価加算実績様式２－１６別添１</t>
  </si>
  <si>
    <t>評価加算
実績様式２－１６</t>
  </si>
  <si>
    <t>数値は「評価加算実績様式２－１６別添１」を入力することにより自動的に</t>
  </si>
  <si>
    <t>入力される。</t>
  </si>
  <si>
    <t>評価加算実績様式２－１６別添１</t>
  </si>
  <si>
    <t>評価加算
実績様式２－１７</t>
  </si>
  <si>
    <t>・評価加算実績様式２－１７別添１</t>
  </si>
  <si>
    <t>数値は「評価加算実績様式２－１７別添１」を入力することにより自動的に入力される。</t>
  </si>
  <si>
    <t>評価加算実績様式２-１７別添１</t>
  </si>
  <si>
    <t>評価加算
実績様式２－１８</t>
  </si>
  <si>
    <t>・評価加算実績様式２－１８別添１</t>
  </si>
  <si>
    <t>評価加算実績様式２－１８別添１</t>
  </si>
  <si>
    <t>・評価加算実績様式２－１９別添１</t>
  </si>
  <si>
    <t>評価加算
実績様式２－１９</t>
  </si>
  <si>
    <t>評価加算実績様式２-１９別添１</t>
  </si>
  <si>
    <t>評価加算
実績様式２－２０</t>
  </si>
  <si>
    <t>※添付する挙証資料（実績報告書提出時）</t>
  </si>
  <si>
    <t>・評価加算実績様式２－２０別添１</t>
  </si>
  <si>
    <t>評価加算実績様式２－２０別添１</t>
  </si>
  <si>
    <t>評価加算
実績様式２－２１</t>
  </si>
  <si>
    <t>※添付する挙証資料（実績報告書提出時）</t>
  </si>
  <si>
    <t>・評価加算実績様式２－２１別添１</t>
  </si>
  <si>
    <t>評価加算実績様式２－２１別添１</t>
  </si>
  <si>
    <t>評価加算
実績様式２－２２</t>
  </si>
  <si>
    <t>・評価加算実績様式２－２２別添１</t>
  </si>
  <si>
    <t>評価加算実績様式２－２２別添１</t>
  </si>
  <si>
    <t>数値は「評価加算実績様式２－５別添１」を入力することにより自動的に入力され</t>
  </si>
  <si>
    <t>数値は「評価加算実績様式２－１３別添１」を入力することにより、自動的</t>
  </si>
  <si>
    <t>特別養護老人ホーム〇〇〇〇</t>
  </si>
  <si>
    <t>１．特別区・市・西多摩</t>
  </si>
  <si>
    <t>〇〇　〇〇</t>
  </si>
  <si>
    <t>〇〇　〇〇</t>
  </si>
  <si>
    <t>介護士</t>
  </si>
  <si>
    <t>×　退職</t>
  </si>
  <si>
    <t>〇〇〇〇〇</t>
  </si>
  <si>
    <t>山口　優太</t>
  </si>
  <si>
    <t>事務</t>
  </si>
  <si>
    <t>清掃</t>
  </si>
  <si>
    <t>〇</t>
  </si>
  <si>
    <t>帰省等にかかる旅費手当等</t>
  </si>
  <si>
    <t>〇〇研修</t>
  </si>
  <si>
    <t>千代田区</t>
  </si>
  <si>
    <t>中央区</t>
  </si>
  <si>
    <t>港区</t>
  </si>
  <si>
    <t>文京区</t>
  </si>
  <si>
    <t>新宿区</t>
  </si>
  <si>
    <t>ー</t>
  </si>
  <si>
    <t>施設での看取りに関する基礎知識</t>
  </si>
  <si>
    <t>看取り時の職員及び家族への支援について</t>
  </si>
  <si>
    <t>特別養護老人ホーム
□△●</t>
  </si>
  <si>
    <t>〇〇法人
△△△ホーム</t>
  </si>
  <si>
    <t>介護技術の向上のため、双方の施設における介護時のノウハウを発表し、意見交換を行った。</t>
  </si>
  <si>
    <t>人材交流
  （派遣）</t>
  </si>
  <si>
    <t>双方の施設で、介護職員を５日間の間、交換し、人材交流を行った。</t>
  </si>
  <si>
    <t>人材交流
  （受入）</t>
  </si>
  <si>
    <t>～</t>
  </si>
  <si>
    <t>〇〇高校</t>
  </si>
  <si>
    <t>△△小学校</t>
  </si>
  <si>
    <t>□□□中学校</t>
  </si>
  <si>
    <t>近隣の高齢者</t>
  </si>
  <si>
    <t>　地域の高齢者を対象に、施設の地域交流スペースを活用し、介護予防教室を開催した。主に、体操やストレッチを中心に行った。</t>
  </si>
  <si>
    <t>適</t>
  </si>
  <si>
    <t>〇△会</t>
  </si>
  <si>
    <t>介護予防活動</t>
  </si>
  <si>
    <t>体操やストレッチを行った。</t>
  </si>
  <si>
    <t>地域交流スペース</t>
  </si>
  <si>
    <t>〇△の会</t>
  </si>
  <si>
    <t>生きがいの場</t>
  </si>
  <si>
    <t>コーラスの練習を行った。</t>
  </si>
  <si>
    <t>〇△を楽しむ会</t>
  </si>
  <si>
    <t>ハンドベルの練習を行った。</t>
  </si>
  <si>
    <t>〇〇〇〇</t>
  </si>
  <si>
    <t>〇〇〇〇</t>
  </si>
  <si>
    <t>〇〇〇〇〇</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</si>
</sst>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_ "/>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quot;¥&quot;#,##0_);[Red]\(&quot;¥&quot;#,##0\)"/>
    <numFmt numFmtId="188" formatCode="#,##0.0;[Red]\-#,##0.0"/>
    <numFmt numFmtId="189" formatCode="#,##0.000;[Red]\-#,##0.000"/>
    <numFmt numFmtId="190" formatCode="[&lt;=999]000;[&lt;=9999]000\-00;000\-0000"/>
    <numFmt numFmtId="191" formatCode="#,##0&quot;歳&quot;"/>
    <numFmt numFmtId="192" formatCode="#,##0&quot;人&quot;"/>
    <numFmt numFmtId="193" formatCode="#,##0&quot;円&quot;"/>
    <numFmt numFmtId="194" formatCode="#,##0&quot;回&quot;"/>
    <numFmt numFmtId="195" formatCode="0_);[Red]\(0\)"/>
    <numFmt numFmtId="196" formatCode="#,##0.0&quot;人&quot;"/>
    <numFmt numFmtId="197" formatCode="0.0"/>
    <numFmt numFmtId="198" formatCode="[$-411]ge\.m\.d;@"/>
    <numFmt numFmtId="199" formatCode="mmm\-yyyy"/>
    <numFmt numFmtId="200" formatCode="[$-F800]dddd\,\ mmmm\ dd\,\ yyyy"/>
    <numFmt numFmtId="201" formatCode="#,##0&quot;日&quot;"/>
  </numFmts>
  <fonts count="140">
    <font>
      <sz val="11"/>
      <name val="ＭＳ Ｐゴシック"/>
      <family val="3"/>
    </font>
    <font>
      <sz val="6"/>
      <name val="ＭＳ Ｐゴシック"/>
      <family val="3"/>
    </font>
    <font>
      <sz val="16"/>
      <name val="HGｺﾞｼｯｸM"/>
      <family val="3"/>
    </font>
    <font>
      <sz val="11"/>
      <name val="HGｺﾞｼｯｸM"/>
      <family val="3"/>
    </font>
    <font>
      <sz val="14"/>
      <name val="HGｺﾞｼｯｸM"/>
      <family val="3"/>
    </font>
    <font>
      <sz val="9"/>
      <name val="HGｺﾞｼｯｸM"/>
      <family val="3"/>
    </font>
    <font>
      <sz val="12"/>
      <name val="HGｺﾞｼｯｸM"/>
      <family val="3"/>
    </font>
    <font>
      <sz val="11"/>
      <color indexed="9"/>
      <name val="HGｺﾞｼｯｸM"/>
      <family val="3"/>
    </font>
    <font>
      <u val="single"/>
      <sz val="11"/>
      <color indexed="12"/>
      <name val="ＭＳ Ｐゴシック"/>
      <family val="3"/>
    </font>
    <font>
      <u val="single"/>
      <sz val="11"/>
      <color indexed="36"/>
      <name val="ＭＳ Ｐゴシック"/>
      <family val="3"/>
    </font>
    <font>
      <sz val="11"/>
      <color indexed="10"/>
      <name val="HGｺﾞｼｯｸM"/>
      <family val="3"/>
    </font>
    <font>
      <sz val="16"/>
      <color indexed="10"/>
      <name val="HGｺﾞｼｯｸM"/>
      <family val="3"/>
    </font>
    <font>
      <sz val="11"/>
      <name val="HGS創英角ﾎﾟｯﾌﾟ体"/>
      <family val="3"/>
    </font>
    <font>
      <b/>
      <sz val="9"/>
      <name val="ＭＳ Ｐゴシック"/>
      <family val="3"/>
    </font>
    <font>
      <sz val="9"/>
      <name val="ＭＳ Ｐゴシック"/>
      <family val="3"/>
    </font>
    <font>
      <sz val="10"/>
      <name val="HGｺﾞｼｯｸM"/>
      <family val="3"/>
    </font>
    <font>
      <sz val="10"/>
      <name val="ＭＳ Ｐゴシック"/>
      <family val="3"/>
    </font>
    <font>
      <u val="single"/>
      <sz val="11"/>
      <color indexed="10"/>
      <name val="HGｺﾞｼｯｸM"/>
      <family val="3"/>
    </font>
    <font>
      <sz val="11"/>
      <name val="HGP創英角ﾎﾟｯﾌﾟ体"/>
      <family val="3"/>
    </font>
    <font>
      <b/>
      <u val="single"/>
      <sz val="11"/>
      <color indexed="10"/>
      <name val="HGｺﾞｼｯｸM"/>
      <family val="3"/>
    </font>
    <font>
      <b/>
      <sz val="11"/>
      <color indexed="10"/>
      <name val="HGｺﾞｼｯｸM"/>
      <family val="3"/>
    </font>
    <font>
      <u val="single"/>
      <sz val="11"/>
      <name val="HGｺﾞｼｯｸM"/>
      <family val="3"/>
    </font>
    <font>
      <b/>
      <sz val="11"/>
      <name val="HGｺﾞｼｯｸM"/>
      <family val="3"/>
    </font>
    <font>
      <sz val="12"/>
      <name val="ＭＳ Ｐゴシック"/>
      <family val="3"/>
    </font>
    <font>
      <sz val="14"/>
      <name val="ＭＳ Ｐゴシック"/>
      <family val="3"/>
    </font>
    <font>
      <sz val="16"/>
      <name val="ＭＳ Ｐゴシック"/>
      <family val="3"/>
    </font>
    <font>
      <sz val="18"/>
      <name val="メイリオ"/>
      <family val="3"/>
    </font>
    <font>
      <b/>
      <sz val="11"/>
      <name val="ＭＳ Ｐゴシック"/>
      <family val="3"/>
    </font>
    <font>
      <b/>
      <sz val="9"/>
      <name val="HGｺﾞｼｯｸM"/>
      <family val="3"/>
    </font>
    <font>
      <b/>
      <u val="single"/>
      <sz val="11"/>
      <name val="HGｺﾞｼｯｸM"/>
      <family val="3"/>
    </font>
    <font>
      <b/>
      <sz val="14"/>
      <name val="HGｺﾞｼｯｸM"/>
      <family val="3"/>
    </font>
    <font>
      <sz val="14"/>
      <name val="HGS創英角ﾎﾟｯﾌﾟ体"/>
      <family val="3"/>
    </font>
    <font>
      <sz val="16"/>
      <name val="HGS創英角ﾎﾟｯﾌﾟ体"/>
      <family val="3"/>
    </font>
    <font>
      <b/>
      <sz val="14"/>
      <name val="ＭＳ Ｐゴシック"/>
      <family val="3"/>
    </font>
    <font>
      <sz val="11"/>
      <name val="HGSｺﾞｼｯｸM"/>
      <family val="3"/>
    </font>
    <font>
      <b/>
      <u val="single"/>
      <sz val="12"/>
      <name val="HGｺﾞｼｯｸM"/>
      <family val="3"/>
    </font>
    <font>
      <b/>
      <u val="single"/>
      <sz val="11"/>
      <name val="ＭＳ Ｐゴシック"/>
      <family val="3"/>
    </font>
    <font>
      <sz val="14"/>
      <name val="HGP創英角ﾎﾟｯﾌﾟ体"/>
      <family val="3"/>
    </font>
    <font>
      <sz val="12"/>
      <name val="HGP創英角ﾎﾟｯﾌﾟ体"/>
      <family val="3"/>
    </font>
    <font>
      <b/>
      <sz val="11"/>
      <name val="HGP創英角ﾎﾟｯﾌﾟ体"/>
      <family val="3"/>
    </font>
    <font>
      <b/>
      <sz val="11"/>
      <name val="HGS創英角ﾎﾟｯﾌﾟ体"/>
      <family val="3"/>
    </font>
    <font>
      <sz val="16"/>
      <name val="HGP創英角ﾎﾟｯﾌﾟ体"/>
      <family val="3"/>
    </font>
    <font>
      <b/>
      <sz val="12"/>
      <name val="ＭＳ Ｐゴシック"/>
      <family val="3"/>
    </font>
    <font>
      <sz val="8"/>
      <name val="ＭＳ Ｐゴシック"/>
      <family val="3"/>
    </font>
    <font>
      <sz val="12"/>
      <name val="HGS創英角ﾎﾟｯﾌﾟ体"/>
      <family val="3"/>
    </font>
    <font>
      <b/>
      <i/>
      <u val="single"/>
      <sz val="12"/>
      <color indexed="10"/>
      <name val="HGｺﾞｼｯｸM"/>
      <family val="3"/>
    </font>
    <font>
      <sz val="11"/>
      <name val="メイリオ"/>
      <family val="3"/>
    </font>
    <font>
      <b/>
      <sz val="12"/>
      <name val="HGｺﾞｼｯｸM"/>
      <family val="3"/>
    </font>
    <font>
      <sz val="18"/>
      <name val="HGｺﾞｼｯｸM"/>
      <family val="3"/>
    </font>
    <font>
      <u val="single"/>
      <sz val="9"/>
      <name val="HGｺﾞｼｯｸM"/>
      <family val="3"/>
    </font>
    <font>
      <u val="single"/>
      <sz val="9"/>
      <color indexed="10"/>
      <name val="HGｺﾞｼｯｸM"/>
      <family val="3"/>
    </font>
    <font>
      <sz val="8"/>
      <name val="HGｺﾞｼｯｸM"/>
      <family val="3"/>
    </font>
    <font>
      <b/>
      <sz val="8"/>
      <name val="HGｺﾞｼｯｸM"/>
      <family val="3"/>
    </font>
    <font>
      <b/>
      <sz val="10"/>
      <name val="HGｺﾞｼｯｸM"/>
      <family val="3"/>
    </font>
    <font>
      <sz val="2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創英角ﾎﾟｯﾌﾟ体"/>
      <family val="3"/>
    </font>
    <font>
      <sz val="11"/>
      <color indexed="8"/>
      <name val="HGP創英角ﾎﾟｯﾌﾟ体"/>
      <family val="3"/>
    </font>
    <font>
      <b/>
      <sz val="12"/>
      <color indexed="10"/>
      <name val="HGｺﾞｼｯｸM"/>
      <family val="3"/>
    </font>
    <font>
      <b/>
      <u val="single"/>
      <sz val="12"/>
      <color indexed="10"/>
      <name val="HGｺﾞｼｯｸM"/>
      <family val="3"/>
    </font>
    <font>
      <b/>
      <u val="single"/>
      <sz val="14"/>
      <color indexed="10"/>
      <name val="HGｺﾞｼｯｸM"/>
      <family val="3"/>
    </font>
    <font>
      <b/>
      <sz val="14"/>
      <color indexed="10"/>
      <name val="HGｺﾞｼｯｸM"/>
      <family val="3"/>
    </font>
    <font>
      <sz val="11"/>
      <color indexed="23"/>
      <name val="HGｺﾞｼｯｸM"/>
      <family val="3"/>
    </font>
    <font>
      <sz val="14"/>
      <color indexed="55"/>
      <name val="HGｺﾞｼｯｸM"/>
      <family val="3"/>
    </font>
    <font>
      <sz val="11"/>
      <color indexed="55"/>
      <name val="HGｺﾞｼｯｸM"/>
      <family val="3"/>
    </font>
    <font>
      <sz val="11"/>
      <color indexed="55"/>
      <name val="ＭＳ Ｐゴシック"/>
      <family val="3"/>
    </font>
    <font>
      <sz val="14"/>
      <color indexed="55"/>
      <name val="ＭＳ Ｐゴシック"/>
      <family val="3"/>
    </font>
    <font>
      <sz val="12"/>
      <color indexed="55"/>
      <name val="ＭＳ Ｐゴシック"/>
      <family val="3"/>
    </font>
    <font>
      <sz val="9"/>
      <name val="Meiryo UI"/>
      <family val="3"/>
    </font>
    <font>
      <b/>
      <sz val="16"/>
      <color indexed="9"/>
      <name val="ＭＳ Ｐゴシック"/>
      <family val="3"/>
    </font>
    <font>
      <sz val="10.5"/>
      <color indexed="8"/>
      <name val="HGP創英角ﾎﾟｯﾌﾟ体"/>
      <family val="3"/>
    </font>
    <font>
      <sz val="12"/>
      <color indexed="8"/>
      <name val="ＭＳ Ｐゴシック"/>
      <family val="3"/>
    </font>
    <font>
      <sz val="12"/>
      <color indexed="10"/>
      <name val="ＭＳ Ｐゴシック"/>
      <family val="3"/>
    </font>
    <font>
      <b/>
      <sz val="14"/>
      <color indexed="10"/>
      <name val="ＭＳ Ｐゴシック"/>
      <family val="3"/>
    </font>
    <font>
      <u val="single"/>
      <sz val="10.5"/>
      <color indexed="10"/>
      <name val="HGP創英角ﾎﾟｯﾌﾟ体"/>
      <family val="3"/>
    </font>
    <font>
      <b/>
      <sz val="14"/>
      <color indexed="8"/>
      <name val="ＭＳ Ｐゴシック"/>
      <family val="3"/>
    </font>
    <font>
      <sz val="7"/>
      <color indexed="8"/>
      <name val="HG創英角ﾎﾟｯﾌﾟ体"/>
      <family val="3"/>
    </font>
    <font>
      <sz val="7"/>
      <color indexed="10"/>
      <name val="HG創英角ﾎﾟｯﾌﾟ体"/>
      <family val="3"/>
    </font>
    <font>
      <sz val="10.5"/>
      <color indexed="10"/>
      <name val="HGP創英角ﾎﾟｯﾌﾟ体"/>
      <family val="3"/>
    </font>
    <font>
      <sz val="9"/>
      <color indexed="8"/>
      <name val="Calibri"/>
      <family val="2"/>
    </font>
    <font>
      <sz val="9"/>
      <color indexed="8"/>
      <name val="ＭＳ Ｐゴシック"/>
      <family val="3"/>
    </font>
    <font>
      <sz val="9"/>
      <color indexed="10"/>
      <name val="ＭＳ Ｐゴシック"/>
      <family val="3"/>
    </font>
    <font>
      <sz val="10"/>
      <color indexed="10"/>
      <name val="HGP創英角ﾎﾟｯﾌﾟ体"/>
      <family val="3"/>
    </font>
    <font>
      <sz val="10"/>
      <color indexed="8"/>
      <name val="HGP創英角ﾎﾟｯﾌﾟ体"/>
      <family val="3"/>
    </font>
    <font>
      <b/>
      <sz val="14"/>
      <color indexed="9"/>
      <name val="ＭＳ Ｐゴシック"/>
      <family val="3"/>
    </font>
    <font>
      <sz val="16"/>
      <color indexed="9"/>
      <name val="HGP創英角ﾎﾟｯﾌﾟ体"/>
      <family val="3"/>
    </font>
    <font>
      <b/>
      <u val="single"/>
      <sz val="16"/>
      <color indexed="9"/>
      <name val="HGP創英角ﾎﾟｯﾌﾟ体"/>
      <family val="3"/>
    </font>
    <font>
      <sz val="11"/>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u val="single"/>
      <sz val="11"/>
      <color rgb="FFFF0000"/>
      <name val="HGｺﾞｼｯｸM"/>
      <family val="3"/>
    </font>
    <font>
      <sz val="11"/>
      <color rgb="FFFF0000"/>
      <name val="HGP創英角ﾎﾟｯﾌﾟ体"/>
      <family val="3"/>
    </font>
    <font>
      <sz val="11"/>
      <color rgb="FF000000"/>
      <name val="HGP創英角ﾎﾟｯﾌﾟ体"/>
      <family val="3"/>
    </font>
    <font>
      <sz val="11"/>
      <color theme="0"/>
      <name val="HGｺﾞｼｯｸM"/>
      <family val="3"/>
    </font>
    <font>
      <b/>
      <sz val="12"/>
      <color rgb="FFFF0000"/>
      <name val="HGｺﾞｼｯｸM"/>
      <family val="3"/>
    </font>
    <font>
      <b/>
      <u val="single"/>
      <sz val="12"/>
      <color rgb="FFFF0000"/>
      <name val="HGｺﾞｼｯｸM"/>
      <family val="3"/>
    </font>
    <font>
      <b/>
      <u val="single"/>
      <sz val="14"/>
      <color rgb="FFFF0000"/>
      <name val="HGｺﾞｼｯｸM"/>
      <family val="3"/>
    </font>
    <font>
      <b/>
      <sz val="14"/>
      <color rgb="FFFF0000"/>
      <name val="HGｺﾞｼｯｸM"/>
      <family val="3"/>
    </font>
    <font>
      <b/>
      <u val="single"/>
      <sz val="11"/>
      <color rgb="FFFF0000"/>
      <name val="HGｺﾞｼｯｸM"/>
      <family val="3"/>
    </font>
    <font>
      <b/>
      <sz val="11"/>
      <color rgb="FFFF0000"/>
      <name val="HGｺﾞｼｯｸM"/>
      <family val="3"/>
    </font>
    <font>
      <sz val="11"/>
      <color theme="0" tint="-0.4999699890613556"/>
      <name val="HGｺﾞｼｯｸM"/>
      <family val="3"/>
    </font>
    <font>
      <sz val="14"/>
      <color theme="0" tint="-0.3499799966812134"/>
      <name val="HGｺﾞｼｯｸM"/>
      <family val="3"/>
    </font>
    <font>
      <sz val="11"/>
      <color theme="0" tint="-0.3499799966812134"/>
      <name val="HGｺﾞｼｯｸM"/>
      <family val="3"/>
    </font>
    <font>
      <sz val="11"/>
      <color theme="0" tint="-0.24997000396251678"/>
      <name val="HGｺﾞｼｯｸM"/>
      <family val="3"/>
    </font>
    <font>
      <sz val="11"/>
      <color theme="0" tint="-0.3499799966812134"/>
      <name val="ＭＳ Ｐゴシック"/>
      <family val="3"/>
    </font>
    <font>
      <sz val="11"/>
      <color rgb="FFFF0000"/>
      <name val="HGｺﾞｼｯｸM"/>
      <family val="3"/>
    </font>
    <font>
      <sz val="14"/>
      <color theme="0" tint="-0.3499799966812134"/>
      <name val="ＭＳ Ｐゴシック"/>
      <family val="3"/>
    </font>
    <font>
      <sz val="12"/>
      <color theme="0" tint="-0.3499799966812134"/>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
      <patternFill patternType="solid">
        <fgColor indexed="13"/>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13"/>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color indexed="63"/>
      </top>
      <bottom style="thin"/>
    </border>
    <border>
      <left style="double"/>
      <right style="double"/>
      <top style="thin"/>
      <bottom style="thin"/>
    </border>
    <border>
      <left style="double"/>
      <right>
        <color indexed="63"/>
      </right>
      <top style="thin"/>
      <bottom style="thin"/>
    </border>
    <border>
      <left style="thin"/>
      <right>
        <color indexed="63"/>
      </right>
      <top style="thin"/>
      <bottom style="thin"/>
    </border>
    <border>
      <left style="double"/>
      <right>
        <color indexed="63"/>
      </right>
      <top>
        <color indexed="63"/>
      </top>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color indexed="63"/>
      </left>
      <right style="slantDashDot">
        <color rgb="FFFF0000"/>
      </right>
      <top>
        <color indexed="63"/>
      </top>
      <bottom>
        <color indexed="63"/>
      </bottom>
    </border>
    <border>
      <left>
        <color indexed="63"/>
      </left>
      <right>
        <color indexed="63"/>
      </right>
      <top>
        <color indexed="63"/>
      </top>
      <bottom style="slantDashDot">
        <color rgb="FFFF0000"/>
      </bottom>
    </border>
    <border>
      <left>
        <color indexed="63"/>
      </left>
      <right style="slantDashDot">
        <color rgb="FFFF0000"/>
      </right>
      <top>
        <color indexed="63"/>
      </top>
      <bottom style="slantDashDot">
        <color rgb="FFFF0000"/>
      </bottom>
    </border>
    <border>
      <left style="slantDashDot">
        <color rgb="FFFF0000"/>
      </left>
      <right>
        <color indexed="63"/>
      </right>
      <top style="slantDashDot">
        <color rgb="FFFF0000"/>
      </top>
      <bottom>
        <color indexed="63"/>
      </bottom>
    </border>
    <border>
      <left style="slantDashDot">
        <color rgb="FFFF0000"/>
      </left>
      <right>
        <color indexed="63"/>
      </right>
      <top>
        <color indexed="63"/>
      </top>
      <bottom>
        <color indexed="63"/>
      </bottom>
    </border>
    <border>
      <left style="slantDashDot">
        <color rgb="FFFF0000"/>
      </left>
      <right>
        <color indexed="63"/>
      </right>
      <top>
        <color indexed="63"/>
      </top>
      <bottom style="slantDashDot">
        <color rgb="FFFF0000"/>
      </botto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style="thin"/>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style="double"/>
    </border>
    <border>
      <left style="double"/>
      <right style="double"/>
      <top style="medium"/>
      <bottom style="double"/>
    </border>
    <border>
      <left style="double"/>
      <right>
        <color indexed="63"/>
      </right>
      <top style="medium"/>
      <bottom style="double"/>
    </border>
    <border>
      <left style="thin"/>
      <right>
        <color indexed="63"/>
      </right>
      <top style="medium"/>
      <bottom style="double"/>
    </border>
    <border>
      <left style="medium"/>
      <right style="medium"/>
      <top style="medium"/>
      <bottom style="double"/>
    </border>
    <border>
      <left style="thin"/>
      <right style="medium"/>
      <top style="thin"/>
      <bottom style="medium"/>
    </border>
    <border>
      <left style="thin"/>
      <right>
        <color indexed="63"/>
      </right>
      <top>
        <color indexed="63"/>
      </top>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double"/>
      <right style="double"/>
      <top>
        <color indexed="63"/>
      </top>
      <bottom style="medium"/>
    </border>
    <border diagonalUp="1">
      <left style="double"/>
      <right style="double"/>
      <top>
        <color indexed="63"/>
      </top>
      <bottom style="medium"/>
      <diagonal style="thick"/>
    </border>
    <border>
      <left style="double"/>
      <right style="double"/>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thin"/>
      <bottom style="medium"/>
    </border>
    <border>
      <left style="medium"/>
      <right style="thin"/>
      <top style="medium"/>
      <bottom>
        <color indexed="63"/>
      </bottom>
    </border>
    <border>
      <left>
        <color indexed="63"/>
      </left>
      <right style="medium"/>
      <top style="medium"/>
      <bottom style="double"/>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double"/>
      <right style="medium"/>
      <top>
        <color indexed="63"/>
      </top>
      <bottom style="medium"/>
    </border>
    <border>
      <left style="double"/>
      <right style="medium"/>
      <top style="medium"/>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color indexed="63"/>
      </left>
      <right>
        <color indexed="63"/>
      </right>
      <top>
        <color indexed="63"/>
      </top>
      <bottom style="double"/>
    </border>
    <border>
      <left style="thin"/>
      <right>
        <color indexed="63"/>
      </right>
      <top>
        <color indexed="63"/>
      </top>
      <bottom style="double"/>
    </border>
    <border>
      <left style="thin"/>
      <right style="medium"/>
      <top>
        <color indexed="63"/>
      </top>
      <bottom style="double"/>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medium"/>
      <top style="thin"/>
      <bottom>
        <color indexed="63"/>
      </bottom>
    </border>
    <border>
      <left style="medium"/>
      <right style="medium"/>
      <top style="thin"/>
      <bottom>
        <color indexed="63"/>
      </bottom>
    </border>
    <border>
      <left style="thin"/>
      <right style="thin"/>
      <top style="double"/>
      <bottom style="medium"/>
    </border>
    <border>
      <left style="medium"/>
      <right style="thin"/>
      <top style="double"/>
      <bottom style="medium"/>
    </border>
    <border>
      <left style="thin"/>
      <right>
        <color indexed="63"/>
      </right>
      <top style="double"/>
      <bottom style="medium"/>
    </border>
    <border>
      <left style="double"/>
      <right style="medium"/>
      <top style="double"/>
      <bottom style="medium"/>
    </border>
    <border>
      <left>
        <color indexed="63"/>
      </left>
      <right style="medium"/>
      <top style="double"/>
      <bottom style="medium"/>
    </border>
    <border>
      <left style="medium"/>
      <right style="medium"/>
      <top style="double"/>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style="medium"/>
      <right style="thin"/>
      <top/>
      <bottom/>
    </border>
    <border>
      <left style="thin"/>
      <right style="medium"/>
      <top>
        <color indexed="63"/>
      </top>
      <bottom>
        <color indexed="63"/>
      </bottom>
    </border>
    <border>
      <left style="medium"/>
      <right style="thin"/>
      <top>
        <color indexed="63"/>
      </top>
      <bottom style="medium"/>
    </border>
    <border>
      <left style="double"/>
      <right style="double"/>
      <top style="double"/>
      <bottom style="double"/>
    </border>
    <border>
      <left style="double"/>
      <right style="medium"/>
      <top style="medium"/>
      <bottom style="mediu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double"/>
      <bottom style="medium"/>
    </border>
    <border>
      <left>
        <color indexed="63"/>
      </left>
      <right style="thin"/>
      <top style="double"/>
      <bottom style="medium"/>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double"/>
      <bottom style="double"/>
    </border>
    <border>
      <left style="thin"/>
      <right style="double"/>
      <top style="double"/>
      <bottom style="double"/>
    </border>
    <border>
      <left style="medium"/>
      <right>
        <color indexed="63"/>
      </right>
      <top style="double"/>
      <bottom style="medium"/>
    </border>
    <border>
      <left style="medium"/>
      <right style="medium"/>
      <top>
        <color indexed="63"/>
      </top>
      <bottom style="double"/>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medium"/>
    </border>
    <border>
      <left>
        <color indexed="63"/>
      </left>
      <right style="thin"/>
      <top style="medium"/>
      <bottom style="thin"/>
    </border>
    <border>
      <left>
        <color indexed="63"/>
      </left>
      <right style="medium"/>
      <top style="thin"/>
      <bottom style="double"/>
    </border>
    <border>
      <left style="thin"/>
      <right style="thin"/>
      <top style="double"/>
      <bottom>
        <color indexed="63"/>
      </bottom>
    </border>
    <border>
      <left style="medium"/>
      <right style="thin"/>
      <top>
        <color indexed="63"/>
      </top>
      <bottom style="double"/>
    </border>
    <border>
      <left>
        <color indexed="63"/>
      </left>
      <right style="thin"/>
      <top>
        <color indexed="63"/>
      </top>
      <bottom style="double"/>
    </border>
    <border diagonalUp="1">
      <left style="thin"/>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double"/>
      <top style="medium"/>
      <bottom style="medium"/>
    </border>
    <border>
      <left style="medium"/>
      <right>
        <color indexed="63"/>
      </right>
      <top style="medium"/>
      <bottom style="thin"/>
    </border>
    <border>
      <left>
        <color indexed="63"/>
      </left>
      <right style="thin"/>
      <top style="medium"/>
      <bottom style="medium"/>
    </border>
    <border>
      <left>
        <color indexed="63"/>
      </left>
      <right>
        <color indexed="63"/>
      </right>
      <top style="double"/>
      <bottom>
        <color indexed="63"/>
      </bottom>
    </border>
    <border>
      <left style="medium"/>
      <right>
        <color indexed="63"/>
      </right>
      <top style="thin"/>
      <bottom style="thin"/>
    </border>
    <border>
      <left>
        <color indexed="63"/>
      </left>
      <right style="double"/>
      <top style="medium"/>
      <bottom style="thin"/>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style="double"/>
    </border>
    <border>
      <left>
        <color indexed="63"/>
      </left>
      <right style="thin"/>
      <top style="medium"/>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0" fillId="0" borderId="0">
      <alignment/>
      <protection/>
    </xf>
    <xf numFmtId="0" fontId="9" fillId="0" borderId="0" applyNumberFormat="0" applyFill="0" applyBorder="0" applyAlignment="0" applyProtection="0"/>
    <xf numFmtId="0" fontId="120" fillId="32" borderId="0" applyNumberFormat="0" applyBorder="0" applyAlignment="0" applyProtection="0"/>
  </cellStyleXfs>
  <cellXfs count="932">
    <xf numFmtId="0" fontId="0" fillId="0" borderId="0" xfId="0" applyAlignment="1">
      <alignment vertical="center"/>
    </xf>
    <xf numFmtId="0" fontId="3" fillId="0" borderId="0" xfId="0" applyFont="1" applyAlignment="1" applyProtection="1">
      <alignment vertical="center"/>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0" fillId="0" borderId="0" xfId="0" applyFont="1" applyAlignment="1" applyProtection="1">
      <alignment vertical="center"/>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10" fillId="0" borderId="0"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21" fillId="0" borderId="0" xfId="0" applyFont="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6" xfId="0" applyFont="1" applyFill="1" applyBorder="1" applyAlignment="1" applyProtection="1">
      <alignment vertical="center" wrapText="1"/>
      <protection/>
    </xf>
    <xf numFmtId="0" fontId="4" fillId="33" borderId="17"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0" borderId="0" xfId="0" applyFont="1" applyAlignment="1" applyProtection="1">
      <alignment horizontal="center"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0" xfId="0" applyFont="1" applyBorder="1" applyAlignment="1" applyProtection="1">
      <alignment vertical="center"/>
      <protection/>
    </xf>
    <xf numFmtId="0" fontId="122" fillId="0" borderId="27" xfId="0" applyFont="1" applyBorder="1" applyAlignment="1">
      <alignment horizontal="left" vertical="center" readingOrder="1"/>
    </xf>
    <xf numFmtId="0" fontId="123" fillId="0" borderId="28" xfId="0" applyFont="1" applyBorder="1" applyAlignment="1">
      <alignment horizontal="left" vertical="center" readingOrder="1"/>
    </xf>
    <xf numFmtId="0" fontId="18" fillId="0" borderId="22" xfId="0" applyFont="1" applyBorder="1" applyAlignment="1" applyProtection="1">
      <alignment vertical="center"/>
      <protection/>
    </xf>
    <xf numFmtId="0" fontId="122" fillId="0" borderId="27" xfId="0" applyFont="1" applyBorder="1" applyAlignment="1" applyProtection="1">
      <alignment vertical="center"/>
      <protection/>
    </xf>
    <xf numFmtId="0" fontId="122" fillId="0" borderId="27" xfId="0" applyFont="1" applyBorder="1" applyAlignment="1" applyProtection="1">
      <alignment vertical="center"/>
      <protection/>
    </xf>
    <xf numFmtId="0" fontId="18" fillId="0" borderId="29" xfId="0" applyFont="1" applyBorder="1" applyAlignment="1" applyProtection="1">
      <alignment vertical="center"/>
      <protection/>
    </xf>
    <xf numFmtId="0" fontId="3" fillId="0" borderId="30" xfId="0" applyFont="1" applyBorder="1" applyAlignment="1" applyProtection="1">
      <alignment horizontal="center" vertical="center"/>
      <protection locked="0"/>
    </xf>
    <xf numFmtId="0" fontId="3" fillId="34" borderId="31" xfId="0"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8" fillId="0" borderId="0" xfId="43" applyAlignment="1" applyProtection="1">
      <alignment vertical="center"/>
      <protection/>
    </xf>
    <xf numFmtId="0" fontId="124" fillId="35" borderId="0" xfId="0" applyFont="1" applyFill="1" applyAlignment="1" applyProtection="1">
      <alignment vertical="center"/>
      <protection/>
    </xf>
    <xf numFmtId="176" fontId="4" fillId="35" borderId="0" xfId="0" applyNumberFormat="1" applyFont="1" applyFill="1" applyBorder="1" applyAlignment="1" applyProtection="1">
      <alignment horizontal="right" vertical="center"/>
      <protection/>
    </xf>
    <xf numFmtId="0" fontId="18" fillId="0" borderId="28" xfId="0" applyFont="1" applyBorder="1" applyAlignment="1" applyProtection="1">
      <alignment horizontal="left" vertical="center"/>
      <protection/>
    </xf>
    <xf numFmtId="0" fontId="122" fillId="0" borderId="27" xfId="0" applyFont="1" applyBorder="1" applyAlignment="1" applyProtection="1">
      <alignment horizontal="left" vertical="center" readingOrder="1"/>
      <protection/>
    </xf>
    <xf numFmtId="0" fontId="123" fillId="0" borderId="29" xfId="0" applyFont="1" applyBorder="1" applyAlignment="1" applyProtection="1">
      <alignment horizontal="left" vertical="center" readingOrder="1"/>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4" fillId="36" borderId="16" xfId="0" applyFont="1" applyFill="1" applyBorder="1" applyAlignment="1" applyProtection="1">
      <alignment vertical="center" wrapText="1"/>
      <protection/>
    </xf>
    <xf numFmtId="0" fontId="4" fillId="36" borderId="17" xfId="0" applyFont="1" applyFill="1" applyBorder="1" applyAlignment="1" applyProtection="1">
      <alignment vertical="center" wrapText="1"/>
      <protection/>
    </xf>
    <xf numFmtId="0" fontId="4" fillId="36" borderId="18" xfId="0" applyFont="1" applyFill="1" applyBorder="1" applyAlignment="1" applyProtection="1">
      <alignment vertical="center" wrapText="1"/>
      <protection/>
    </xf>
    <xf numFmtId="0" fontId="122" fillId="0" borderId="0"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vertical="center"/>
      <protection/>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4" xfId="0" applyFont="1" applyBorder="1" applyAlignment="1" applyProtection="1">
      <alignment horizontal="center" vertical="center"/>
      <protection/>
    </xf>
    <xf numFmtId="0" fontId="12" fillId="0" borderId="0" xfId="0" applyFont="1" applyAlignment="1" applyProtection="1">
      <alignment vertical="center"/>
      <protection/>
    </xf>
    <xf numFmtId="0" fontId="0" fillId="0" borderId="0" xfId="0" applyAlignment="1">
      <alignment vertical="center"/>
    </xf>
    <xf numFmtId="0" fontId="0" fillId="0" borderId="0" xfId="0" applyAlignment="1">
      <alignment/>
    </xf>
    <xf numFmtId="0" fontId="3" fillId="0" borderId="35" xfId="0" applyFont="1" applyBorder="1" applyAlignment="1" applyProtection="1">
      <alignment horizontal="center" vertical="center"/>
      <protection/>
    </xf>
    <xf numFmtId="0" fontId="0" fillId="0" borderId="0" xfId="0" applyFont="1" applyAlignment="1">
      <alignment horizontal="center" vertical="center"/>
    </xf>
    <xf numFmtId="0" fontId="3" fillId="37" borderId="0" xfId="0" applyFont="1" applyFill="1" applyAlignment="1">
      <alignment vertical="center"/>
    </xf>
    <xf numFmtId="0" fontId="6" fillId="37" borderId="0" xfId="0" applyFont="1" applyFill="1" applyBorder="1" applyAlignment="1">
      <alignment vertical="center" wrapText="1"/>
    </xf>
    <xf numFmtId="0" fontId="6" fillId="37" borderId="0" xfId="0" applyFont="1" applyFill="1" applyAlignment="1">
      <alignment vertical="center"/>
    </xf>
    <xf numFmtId="0" fontId="3" fillId="38" borderId="0" xfId="0" applyFont="1" applyFill="1" applyAlignment="1">
      <alignment horizontal="right" vertical="top" wrapText="1"/>
    </xf>
    <xf numFmtId="0" fontId="5" fillId="37" borderId="15" xfId="0" applyFont="1" applyFill="1" applyBorder="1" applyAlignment="1">
      <alignment vertical="center" wrapText="1"/>
    </xf>
    <xf numFmtId="0" fontId="5" fillId="37" borderId="13" xfId="0" applyFont="1" applyFill="1" applyBorder="1" applyAlignment="1">
      <alignment vertical="center" wrapText="1"/>
    </xf>
    <xf numFmtId="0" fontId="5" fillId="37" borderId="36" xfId="0" applyFont="1" applyFill="1" applyBorder="1" applyAlignment="1">
      <alignment vertical="center" wrapText="1"/>
    </xf>
    <xf numFmtId="0" fontId="5" fillId="37" borderId="37" xfId="0" applyFont="1" applyFill="1" applyBorder="1" applyAlignment="1">
      <alignment vertical="center" wrapText="1"/>
    </xf>
    <xf numFmtId="0" fontId="5" fillId="37" borderId="38" xfId="0" applyFont="1" applyFill="1" applyBorder="1" applyAlignment="1">
      <alignment vertical="center" wrapText="1"/>
    </xf>
    <xf numFmtId="0" fontId="5" fillId="37" borderId="16" xfId="0" applyFont="1" applyFill="1" applyBorder="1" applyAlignment="1">
      <alignment vertical="center" wrapText="1"/>
    </xf>
    <xf numFmtId="0" fontId="6" fillId="0" borderId="0" xfId="0" applyFont="1" applyAlignment="1" applyProtection="1">
      <alignment vertical="center"/>
      <protection/>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14" fillId="0" borderId="0" xfId="0" applyFont="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xf>
    <xf numFmtId="0" fontId="3" fillId="0" borderId="0" xfId="0" applyFont="1" applyAlignment="1">
      <alignment vertical="center"/>
    </xf>
    <xf numFmtId="181" fontId="3" fillId="0" borderId="34" xfId="0" applyNumberFormat="1" applyFont="1" applyBorder="1" applyAlignment="1">
      <alignment horizontal="center"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22" fillId="39" borderId="46" xfId="0" applyFont="1" applyFill="1" applyBorder="1" applyAlignment="1">
      <alignment horizontal="center" vertical="center"/>
    </xf>
    <xf numFmtId="0" fontId="27" fillId="0" borderId="0" xfId="0" applyFont="1" applyAlignment="1">
      <alignment vertical="center"/>
    </xf>
    <xf numFmtId="0" fontId="22" fillId="0" borderId="0" xfId="0" applyFont="1" applyAlignment="1">
      <alignment vertical="center"/>
    </xf>
    <xf numFmtId="0" fontId="5" fillId="0" borderId="44" xfId="0" applyFont="1" applyBorder="1" applyAlignment="1">
      <alignment horizontal="center" vertical="center"/>
    </xf>
    <xf numFmtId="0" fontId="3" fillId="37" borderId="0" xfId="0" applyFont="1" applyFill="1" applyAlignment="1">
      <alignment vertical="center"/>
    </xf>
    <xf numFmtId="0" fontId="3" fillId="0" borderId="0" xfId="0" applyFont="1" applyAlignment="1" applyProtection="1">
      <alignment horizontal="center" vertical="center"/>
      <protection/>
    </xf>
    <xf numFmtId="0" fontId="0" fillId="0" borderId="0" xfId="0"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28" fillId="39" borderId="47" xfId="0" applyFont="1" applyFill="1" applyBorder="1" applyAlignment="1">
      <alignment horizontal="center" vertical="center"/>
    </xf>
    <xf numFmtId="0" fontId="28" fillId="39" borderId="48" xfId="0" applyFont="1" applyFill="1" applyBorder="1" applyAlignment="1">
      <alignment horizontal="center" vertical="center"/>
    </xf>
    <xf numFmtId="0" fontId="28" fillId="34" borderId="47" xfId="0" applyFont="1" applyFill="1" applyBorder="1" applyAlignment="1">
      <alignment horizontal="center" vertical="center"/>
    </xf>
    <xf numFmtId="0" fontId="28" fillId="34" borderId="48" xfId="0" applyFont="1" applyFill="1" applyBorder="1" applyAlignment="1">
      <alignment horizontal="center" vertical="center"/>
    </xf>
    <xf numFmtId="0" fontId="28" fillId="34" borderId="48" xfId="0" applyFont="1" applyFill="1" applyBorder="1" applyAlignment="1">
      <alignment horizontal="center" vertical="center" wrapText="1"/>
    </xf>
    <xf numFmtId="0" fontId="28" fillId="34" borderId="49" xfId="0" applyFont="1" applyFill="1" applyBorder="1" applyAlignment="1">
      <alignment horizontal="center" vertical="center"/>
    </xf>
    <xf numFmtId="0" fontId="3" fillId="0" borderId="42"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22" fillId="40" borderId="50" xfId="0" applyFont="1" applyFill="1" applyBorder="1" applyAlignment="1" applyProtection="1">
      <alignment horizontal="center" vertical="center"/>
      <protection/>
    </xf>
    <xf numFmtId="0" fontId="28" fillId="40" borderId="51" xfId="0" applyFont="1" applyFill="1" applyBorder="1" applyAlignment="1" applyProtection="1">
      <alignment horizontal="center" vertical="center" wrapText="1"/>
      <protection/>
    </xf>
    <xf numFmtId="0" fontId="28" fillId="40" borderId="52" xfId="0" applyFont="1" applyFill="1" applyBorder="1" applyAlignment="1" applyProtection="1">
      <alignment horizontal="center" vertical="center"/>
      <protection/>
    </xf>
    <xf numFmtId="0" fontId="28" fillId="40" borderId="53" xfId="0" applyFont="1" applyFill="1" applyBorder="1" applyAlignment="1" applyProtection="1">
      <alignment horizontal="center" vertical="center" wrapText="1"/>
      <protection/>
    </xf>
    <xf numFmtId="0" fontId="28" fillId="40" borderId="54" xfId="0" applyFont="1" applyFill="1" applyBorder="1" applyAlignment="1" applyProtection="1">
      <alignment horizontal="center" vertical="center"/>
      <protection/>
    </xf>
    <xf numFmtId="191" fontId="3" fillId="0" borderId="41" xfId="0" applyNumberFormat="1" applyFont="1" applyBorder="1" applyAlignment="1">
      <alignment horizontal="center" vertical="center"/>
    </xf>
    <xf numFmtId="191" fontId="3" fillId="0" borderId="34" xfId="0" applyNumberFormat="1" applyFont="1" applyBorder="1" applyAlignment="1">
      <alignment horizontal="center" vertical="center"/>
    </xf>
    <xf numFmtId="181" fontId="3" fillId="0" borderId="40" xfId="0" applyNumberFormat="1" applyFont="1" applyBorder="1" applyAlignment="1">
      <alignment horizontal="center" vertical="center"/>
    </xf>
    <xf numFmtId="181" fontId="3" fillId="0" borderId="39" xfId="0" applyNumberFormat="1" applyFont="1" applyBorder="1" applyAlignment="1">
      <alignment horizontal="center" vertical="center"/>
    </xf>
    <xf numFmtId="191" fontId="3" fillId="0" borderId="45" xfId="0" applyNumberFormat="1" applyFont="1" applyBorder="1" applyAlignment="1">
      <alignment horizontal="center" vertical="center"/>
    </xf>
    <xf numFmtId="181" fontId="3" fillId="0" borderId="55" xfId="0" applyNumberFormat="1" applyFont="1" applyBorder="1" applyAlignment="1">
      <alignment horizontal="center" vertical="center"/>
    </xf>
    <xf numFmtId="0" fontId="4" fillId="0" borderId="0" xfId="0" applyFont="1" applyFill="1" applyBorder="1" applyAlignment="1" applyProtection="1">
      <alignment vertical="center" wrapText="1"/>
      <protection/>
    </xf>
    <xf numFmtId="181" fontId="3" fillId="0" borderId="34" xfId="0" applyNumberFormat="1" applyFont="1" applyBorder="1" applyAlignment="1" applyProtection="1">
      <alignment horizontal="center" vertical="center"/>
      <protection locked="0"/>
    </xf>
    <xf numFmtId="193" fontId="3" fillId="0" borderId="13" xfId="0" applyNumberFormat="1" applyFont="1" applyBorder="1" applyAlignment="1" applyProtection="1">
      <alignment horizontal="center" vertical="center"/>
      <protection locked="0"/>
    </xf>
    <xf numFmtId="181" fontId="3" fillId="0" borderId="41" xfId="0" applyNumberFormat="1" applyFont="1" applyBorder="1" applyAlignment="1" applyProtection="1">
      <alignment horizontal="center" vertical="center"/>
      <protection locked="0"/>
    </xf>
    <xf numFmtId="193" fontId="3" fillId="0" borderId="15" xfId="0" applyNumberFormat="1" applyFont="1" applyBorder="1" applyAlignment="1" applyProtection="1">
      <alignment horizontal="center" vertical="center"/>
      <protection locked="0"/>
    </xf>
    <xf numFmtId="181" fontId="3" fillId="0" borderId="45"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xf>
    <xf numFmtId="193" fontId="3" fillId="0" borderId="56" xfId="0" applyNumberFormat="1" applyFont="1" applyBorder="1" applyAlignment="1" applyProtection="1">
      <alignment horizontal="center" vertical="center"/>
      <protection locked="0"/>
    </xf>
    <xf numFmtId="193" fontId="3" fillId="0" borderId="16" xfId="0" applyNumberFormat="1" applyFont="1" applyBorder="1" applyAlignment="1" applyProtection="1">
      <alignment horizontal="center" vertical="center"/>
      <protection locked="0"/>
    </xf>
    <xf numFmtId="181" fontId="3" fillId="0" borderId="41" xfId="0" applyNumberFormat="1" applyFont="1" applyBorder="1" applyAlignment="1">
      <alignment horizontal="center" vertical="center"/>
    </xf>
    <xf numFmtId="181" fontId="3" fillId="0" borderId="15" xfId="0"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0" xfId="0" applyFont="1" applyAlignment="1" applyProtection="1">
      <alignment vertical="center"/>
      <protection/>
    </xf>
    <xf numFmtId="0" fontId="4" fillId="0" borderId="57"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31" fillId="0" borderId="0" xfId="0" applyFont="1" applyAlignment="1" applyProtection="1">
      <alignment vertical="center"/>
      <protection/>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 fillId="0" borderId="0" xfId="0" applyFont="1" applyAlignment="1" applyProtection="1">
      <alignment horizontal="center" vertical="center"/>
      <protection/>
    </xf>
    <xf numFmtId="0" fontId="32" fillId="0" borderId="0" xfId="0" applyFont="1" applyAlignment="1" applyProtection="1">
      <alignment vertical="center"/>
      <protection/>
    </xf>
    <xf numFmtId="0" fontId="30" fillId="39" borderId="47" xfId="0" applyFont="1" applyFill="1" applyBorder="1" applyAlignment="1" applyProtection="1">
      <alignment horizontal="center" vertical="center"/>
      <protection/>
    </xf>
    <xf numFmtId="0" fontId="30" fillId="39" borderId="48" xfId="0" applyFont="1" applyFill="1" applyBorder="1" applyAlignment="1" applyProtection="1">
      <alignment horizontal="center" vertical="center"/>
      <protection/>
    </xf>
    <xf numFmtId="0" fontId="30" fillId="39" borderId="49" xfId="0" applyFont="1" applyFill="1" applyBorder="1" applyAlignment="1" applyProtection="1">
      <alignment horizontal="center" vertical="center" wrapText="1"/>
      <protection/>
    </xf>
    <xf numFmtId="0" fontId="22" fillId="39" borderId="47" xfId="0" applyFont="1" applyFill="1" applyBorder="1" applyAlignment="1">
      <alignment horizontal="center" vertical="center"/>
    </xf>
    <xf numFmtId="0" fontId="22" fillId="39" borderId="48" xfId="0" applyFont="1" applyFill="1" applyBorder="1" applyAlignment="1">
      <alignment horizontal="center" vertical="center"/>
    </xf>
    <xf numFmtId="0" fontId="22" fillId="39" borderId="48" xfId="0" applyFont="1" applyFill="1" applyBorder="1" applyAlignment="1">
      <alignment horizontal="center" vertical="center" wrapText="1"/>
    </xf>
    <xf numFmtId="0" fontId="22" fillId="39" borderId="53" xfId="0" applyFont="1" applyFill="1" applyBorder="1" applyAlignment="1">
      <alignment horizontal="center" vertical="center" wrapText="1"/>
    </xf>
    <xf numFmtId="0" fontId="0" fillId="0" borderId="0" xfId="0" applyFont="1" applyAlignment="1">
      <alignment vertical="center"/>
    </xf>
    <xf numFmtId="0" fontId="33" fillId="0" borderId="0" xfId="0" applyFont="1" applyAlignment="1">
      <alignment vertical="center"/>
    </xf>
    <xf numFmtId="0" fontId="4" fillId="0" borderId="0" xfId="0" applyFont="1" applyBorder="1" applyAlignment="1" applyProtection="1">
      <alignment horizontal="left" vertical="center"/>
      <protection/>
    </xf>
    <xf numFmtId="0" fontId="6" fillId="0" borderId="42" xfId="0" applyFont="1" applyBorder="1" applyAlignment="1" applyProtection="1">
      <alignment horizontal="center" vertical="center"/>
      <protection/>
    </xf>
    <xf numFmtId="181" fontId="6" fillId="0" borderId="41" xfId="0" applyNumberFormat="1" applyFont="1" applyBorder="1" applyAlignment="1" applyProtection="1">
      <alignment horizontal="center" vertical="center"/>
      <protection locked="0"/>
    </xf>
    <xf numFmtId="181" fontId="6" fillId="0" borderId="15" xfId="0" applyNumberFormat="1" applyFont="1" applyBorder="1" applyAlignment="1" applyProtection="1">
      <alignment horizontal="center" vertical="center"/>
      <protection locked="0"/>
    </xf>
    <xf numFmtId="193" fontId="6" fillId="0" borderId="15" xfId="0" applyNumberFormat="1" applyFont="1" applyBorder="1" applyAlignment="1" applyProtection="1">
      <alignment horizontal="center" vertical="center"/>
      <protection locked="0"/>
    </xf>
    <xf numFmtId="181" fontId="3" fillId="0" borderId="56"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4" fillId="39" borderId="16" xfId="0" applyFont="1" applyFill="1" applyBorder="1" applyAlignment="1" applyProtection="1">
      <alignment horizontal="center" vertical="center" wrapText="1"/>
      <protection/>
    </xf>
    <xf numFmtId="0" fontId="3" fillId="0" borderId="0" xfId="0" applyFont="1" applyAlignment="1" applyProtection="1">
      <alignment horizontal="left" vertical="center"/>
      <protection/>
    </xf>
    <xf numFmtId="0" fontId="3" fillId="39" borderId="46" xfId="0" applyFont="1" applyFill="1" applyBorder="1" applyAlignment="1" applyProtection="1">
      <alignment horizontal="center" vertical="center"/>
      <protection/>
    </xf>
    <xf numFmtId="0" fontId="3" fillId="39" borderId="58" xfId="0" applyFont="1" applyFill="1" applyBorder="1" applyAlignment="1" applyProtection="1">
      <alignment horizontal="center" vertical="center"/>
      <protection/>
    </xf>
    <xf numFmtId="0" fontId="3" fillId="39" borderId="59"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21" fillId="0" borderId="0"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3" fillId="0" borderId="0" xfId="0" applyFont="1" applyFill="1" applyBorder="1" applyAlignment="1" applyProtection="1">
      <alignment horizontal="center" vertical="center"/>
      <protection/>
    </xf>
    <xf numFmtId="0" fontId="4" fillId="0" borderId="0" xfId="0" applyFont="1" applyAlignment="1">
      <alignment vertical="center"/>
    </xf>
    <xf numFmtId="181" fontId="4" fillId="0" borderId="41" xfId="0" applyNumberFormat="1" applyFont="1" applyBorder="1" applyAlignment="1" applyProtection="1">
      <alignment horizontal="center" vertical="center"/>
      <protection locked="0"/>
    </xf>
    <xf numFmtId="193" fontId="4" fillId="0" borderId="15" xfId="0" applyNumberFormat="1" applyFont="1" applyBorder="1" applyAlignment="1" applyProtection="1">
      <alignment horizontal="center" vertical="center"/>
      <protection locked="0"/>
    </xf>
    <xf numFmtId="181" fontId="4" fillId="0" borderId="34" xfId="0" applyNumberFormat="1" applyFont="1" applyBorder="1" applyAlignment="1" applyProtection="1">
      <alignment horizontal="center" vertical="center"/>
      <protection locked="0"/>
    </xf>
    <xf numFmtId="195" fontId="3" fillId="0" borderId="41" xfId="0" applyNumberFormat="1" applyFont="1" applyBorder="1" applyAlignment="1">
      <alignment vertical="center"/>
    </xf>
    <xf numFmtId="195" fontId="3" fillId="0" borderId="15" xfId="0" applyNumberFormat="1" applyFont="1" applyBorder="1" applyAlignment="1">
      <alignment vertical="center"/>
    </xf>
    <xf numFmtId="181" fontId="3" fillId="0" borderId="15" xfId="0" applyNumberFormat="1" applyFont="1" applyBorder="1" applyAlignment="1">
      <alignment horizontal="center" vertical="center"/>
    </xf>
    <xf numFmtId="0" fontId="35" fillId="0" borderId="0" xfId="0" applyFont="1" applyAlignment="1">
      <alignment horizontal="left"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193" fontId="4" fillId="0" borderId="39" xfId="0" applyNumberFormat="1" applyFont="1" applyBorder="1" applyAlignment="1" applyProtection="1">
      <alignment horizontal="center" vertical="center"/>
      <protection locked="0"/>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locked="0"/>
    </xf>
    <xf numFmtId="181" fontId="4" fillId="0" borderId="45" xfId="0" applyNumberFormat="1" applyFont="1" applyBorder="1" applyAlignment="1" applyProtection="1">
      <alignment horizontal="center" vertical="center"/>
      <protection locked="0"/>
    </xf>
    <xf numFmtId="0" fontId="0" fillId="0" borderId="23" xfId="0" applyBorder="1" applyAlignment="1">
      <alignment vertical="center"/>
    </xf>
    <xf numFmtId="0" fontId="0" fillId="0" borderId="26" xfId="0" applyBorder="1" applyAlignment="1">
      <alignment vertical="center"/>
    </xf>
    <xf numFmtId="0" fontId="3" fillId="40" borderId="60" xfId="0" applyFont="1" applyFill="1" applyBorder="1" applyAlignment="1" applyProtection="1">
      <alignment horizontal="center" vertical="center"/>
      <protection/>
    </xf>
    <xf numFmtId="0" fontId="3" fillId="34" borderId="61" xfId="0" applyFont="1" applyFill="1" applyBorder="1" applyAlignment="1" applyProtection="1">
      <alignment horizontal="right" vertical="center"/>
      <protection/>
    </xf>
    <xf numFmtId="0" fontId="3" fillId="34" borderId="62" xfId="0" applyFont="1" applyFill="1" applyBorder="1" applyAlignment="1" applyProtection="1">
      <alignment horizontal="right" vertical="center"/>
      <protection/>
    </xf>
    <xf numFmtId="0" fontId="3" fillId="0" borderId="63" xfId="0"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34" borderId="64" xfId="0" applyFont="1" applyFill="1" applyBorder="1" applyAlignment="1" applyProtection="1">
      <alignment horizontal="center" vertical="center"/>
      <protection/>
    </xf>
    <xf numFmtId="0" fontId="29" fillId="0" borderId="0" xfId="0" applyFont="1" applyAlignment="1" applyProtection="1">
      <alignment vertical="center"/>
      <protection/>
    </xf>
    <xf numFmtId="196" fontId="34" fillId="0" borderId="65" xfId="0" applyNumberFormat="1" applyFont="1" applyBorder="1" applyAlignment="1" applyProtection="1">
      <alignment vertical="center"/>
      <protection/>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 fillId="39" borderId="47" xfId="0" applyFont="1" applyFill="1" applyBorder="1" applyAlignment="1" applyProtection="1">
      <alignment horizontal="center" vertical="center"/>
      <protection/>
    </xf>
    <xf numFmtId="0" fontId="3" fillId="39" borderId="48" xfId="0" applyFont="1" applyFill="1" applyBorder="1" applyAlignment="1" applyProtection="1">
      <alignment horizontal="center" vertical="center"/>
      <protection/>
    </xf>
    <xf numFmtId="0" fontId="3" fillId="39" borderId="49" xfId="0" applyFont="1" applyFill="1" applyBorder="1" applyAlignment="1" applyProtection="1">
      <alignment horizontal="center" vertical="center" wrapText="1"/>
      <protection/>
    </xf>
    <xf numFmtId="0" fontId="36" fillId="0" borderId="0" xfId="0" applyFont="1" applyAlignment="1">
      <alignment horizontal="left" vertical="center"/>
    </xf>
    <xf numFmtId="192" fontId="3" fillId="0" borderId="66" xfId="0" applyNumberFormat="1" applyFont="1" applyBorder="1" applyAlignment="1">
      <alignment horizontal="center" vertical="center"/>
    </xf>
    <xf numFmtId="192" fontId="3" fillId="0" borderId="31" xfId="0" applyNumberFormat="1" applyFont="1" applyBorder="1" applyAlignment="1">
      <alignment horizontal="center" vertical="center"/>
    </xf>
    <xf numFmtId="49" fontId="15" fillId="37" borderId="67" xfId="0" applyNumberFormat="1" applyFont="1" applyFill="1" applyBorder="1" applyAlignment="1">
      <alignment horizontal="center" vertical="center" wrapText="1"/>
    </xf>
    <xf numFmtId="49" fontId="15" fillId="37" borderId="44" xfId="0" applyNumberFormat="1" applyFont="1" applyFill="1" applyBorder="1" applyAlignment="1">
      <alignment horizontal="center" vertical="center" wrapText="1"/>
    </xf>
    <xf numFmtId="0" fontId="5" fillId="37" borderId="56" xfId="0" applyFont="1" applyFill="1" applyBorder="1" applyAlignment="1">
      <alignment vertical="center" wrapText="1"/>
    </xf>
    <xf numFmtId="0" fontId="29" fillId="0" borderId="0" xfId="0" applyFont="1" applyBorder="1" applyAlignment="1">
      <alignment horizontal="left" vertical="center"/>
    </xf>
    <xf numFmtId="0" fontId="3" fillId="0" borderId="65" xfId="0" applyFont="1" applyBorder="1" applyAlignment="1" applyProtection="1">
      <alignment horizontal="center" vertical="center"/>
      <protection/>
    </xf>
    <xf numFmtId="0" fontId="37" fillId="0" borderId="0" xfId="0" applyFont="1" applyBorder="1" applyAlignment="1" applyProtection="1">
      <alignment vertical="center"/>
      <protection/>
    </xf>
    <xf numFmtId="0" fontId="4" fillId="0" borderId="0" xfId="0" applyFont="1" applyAlignment="1">
      <alignment horizontal="left" vertical="center"/>
    </xf>
    <xf numFmtId="0" fontId="3" fillId="0" borderId="0" xfId="0" applyFont="1" applyBorder="1" applyAlignment="1">
      <alignment vertical="center"/>
    </xf>
    <xf numFmtId="181" fontId="6" fillId="0" borderId="40" xfId="0" applyNumberFormat="1" applyFont="1" applyBorder="1" applyAlignment="1" applyProtection="1">
      <alignment horizontal="center" vertical="center"/>
      <protection locked="0"/>
    </xf>
    <xf numFmtId="0" fontId="18" fillId="0" borderId="0" xfId="0" applyFont="1" applyAlignment="1" applyProtection="1">
      <alignment vertical="center"/>
      <protection/>
    </xf>
    <xf numFmtId="0" fontId="38" fillId="0" borderId="0" xfId="0" applyFont="1" applyAlignment="1" applyProtection="1">
      <alignment vertical="center"/>
      <protection/>
    </xf>
    <xf numFmtId="0" fontId="39" fillId="0" borderId="0" xfId="0" applyFont="1" applyAlignment="1">
      <alignment vertical="center"/>
    </xf>
    <xf numFmtId="0" fontId="40"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123" fillId="0" borderId="0" xfId="0" applyFont="1" applyBorder="1" applyAlignment="1" applyProtection="1">
      <alignment horizontal="left" vertical="center" readingOrder="1"/>
      <protection/>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7" fillId="0" borderId="0" xfId="0" applyFont="1" applyAlignment="1" applyProtection="1">
      <alignment vertical="center"/>
      <protection/>
    </xf>
    <xf numFmtId="0" fontId="41" fillId="0" borderId="0" xfId="0" applyFont="1" applyAlignment="1" applyProtection="1">
      <alignment vertical="center"/>
      <protection/>
    </xf>
    <xf numFmtId="0" fontId="3" fillId="0" borderId="55" xfId="0" applyFont="1" applyBorder="1" applyAlignment="1" applyProtection="1">
      <alignment horizontal="center" vertical="center"/>
      <protection locked="0"/>
    </xf>
    <xf numFmtId="181" fontId="3" fillId="0" borderId="45" xfId="0" applyNumberFormat="1" applyFont="1" applyBorder="1" applyAlignment="1" applyProtection="1">
      <alignment vertical="center"/>
      <protection/>
    </xf>
    <xf numFmtId="192" fontId="3" fillId="0" borderId="41" xfId="0" applyNumberFormat="1" applyFont="1" applyBorder="1" applyAlignment="1">
      <alignment horizontal="center" vertical="center"/>
    </xf>
    <xf numFmtId="192" fontId="3" fillId="0" borderId="34" xfId="0" applyNumberFormat="1" applyFont="1" applyBorder="1" applyAlignment="1">
      <alignment horizontal="center" vertical="center"/>
    </xf>
    <xf numFmtId="0" fontId="16" fillId="0" borderId="0" xfId="0" applyFont="1" applyAlignment="1">
      <alignment vertical="center"/>
    </xf>
    <xf numFmtId="0" fontId="3" fillId="0" borderId="68" xfId="0" applyFont="1" applyBorder="1" applyAlignment="1" applyProtection="1">
      <alignment horizontal="center" vertical="center"/>
      <protection/>
    </xf>
    <xf numFmtId="0" fontId="0" fillId="0" borderId="0" xfId="61">
      <alignment/>
      <protection/>
    </xf>
    <xf numFmtId="0" fontId="33" fillId="0" borderId="0" xfId="61" applyFont="1" applyAlignment="1">
      <alignment/>
      <protection/>
    </xf>
    <xf numFmtId="0" fontId="0" fillId="0" borderId="0" xfId="61" applyAlignment="1">
      <alignment/>
      <protection/>
    </xf>
    <xf numFmtId="0" fontId="0" fillId="0" borderId="0" xfId="61" applyBorder="1" applyAlignment="1">
      <alignment/>
      <protection/>
    </xf>
    <xf numFmtId="0" fontId="0" fillId="0" borderId="0" xfId="61" applyFont="1" applyBorder="1" applyAlignment="1">
      <alignment/>
      <protection/>
    </xf>
    <xf numFmtId="0" fontId="27" fillId="0" borderId="0" xfId="61" applyFont="1" applyAlignment="1">
      <alignment/>
      <protection/>
    </xf>
    <xf numFmtId="0" fontId="42" fillId="0" borderId="0" xfId="61" applyFont="1" applyAlignment="1">
      <alignment/>
      <protection/>
    </xf>
    <xf numFmtId="0" fontId="23" fillId="0" borderId="0" xfId="61" applyFont="1" applyAlignment="1">
      <alignment/>
      <protection/>
    </xf>
    <xf numFmtId="0" fontId="23" fillId="0" borderId="69" xfId="61" applyFont="1" applyBorder="1" applyAlignment="1">
      <alignment/>
      <protection/>
    </xf>
    <xf numFmtId="0" fontId="43" fillId="0" borderId="70" xfId="61" applyFont="1" applyBorder="1" applyAlignment="1">
      <alignment/>
      <protection/>
    </xf>
    <xf numFmtId="0" fontId="0" fillId="0" borderId="71" xfId="61" applyBorder="1" applyAlignment="1">
      <alignment/>
      <protection/>
    </xf>
    <xf numFmtId="0" fontId="0" fillId="0" borderId="72" xfId="61" applyBorder="1" applyAlignment="1">
      <alignment/>
      <protection/>
    </xf>
    <xf numFmtId="0" fontId="0" fillId="0" borderId="73" xfId="61" applyBorder="1" applyAlignment="1">
      <alignment/>
      <protection/>
    </xf>
    <xf numFmtId="0" fontId="0" fillId="0" borderId="73" xfId="61" applyBorder="1" applyAlignment="1">
      <alignment horizontal="center"/>
      <protection/>
    </xf>
    <xf numFmtId="0" fontId="0" fillId="0" borderId="69" xfId="61" applyBorder="1" applyAlignment="1">
      <alignment/>
      <protection/>
    </xf>
    <xf numFmtId="0" fontId="0" fillId="0" borderId="74" xfId="61" applyBorder="1" applyAlignment="1">
      <alignment/>
      <protection/>
    </xf>
    <xf numFmtId="0" fontId="16" fillId="0" borderId="75" xfId="61" applyFont="1" applyBorder="1" applyAlignment="1">
      <alignment horizontal="center"/>
      <protection/>
    </xf>
    <xf numFmtId="0" fontId="16" fillId="0" borderId="71" xfId="61" applyFont="1" applyBorder="1" applyAlignment="1">
      <alignment horizontal="center"/>
      <protection/>
    </xf>
    <xf numFmtId="0" fontId="14" fillId="0" borderId="76" xfId="61" applyFont="1" applyBorder="1" applyAlignment="1">
      <alignment/>
      <protection/>
    </xf>
    <xf numFmtId="0" fontId="0" fillId="0" borderId="76" xfId="61" applyBorder="1" applyAlignment="1">
      <alignment/>
      <protection/>
    </xf>
    <xf numFmtId="0" fontId="0" fillId="0" borderId="77" xfId="61" applyFont="1" applyBorder="1" applyAlignment="1">
      <alignment horizontal="center"/>
      <protection/>
    </xf>
    <xf numFmtId="0" fontId="43" fillId="0" borderId="78" xfId="61" applyFont="1" applyBorder="1" applyAlignment="1">
      <alignment/>
      <protection/>
    </xf>
    <xf numFmtId="0" fontId="0" fillId="0" borderId="33" xfId="61" applyBorder="1" applyAlignment="1">
      <alignment horizontal="center"/>
      <protection/>
    </xf>
    <xf numFmtId="0" fontId="0" fillId="0" borderId="34" xfId="61" applyBorder="1" applyAlignment="1">
      <alignment/>
      <protection/>
    </xf>
    <xf numFmtId="0" fontId="0" fillId="0" borderId="35" xfId="61" applyBorder="1" applyAlignment="1">
      <alignment/>
      <protection/>
    </xf>
    <xf numFmtId="0" fontId="0" fillId="0" borderId="13" xfId="61" applyBorder="1" applyAlignment="1">
      <alignment/>
      <protection/>
    </xf>
    <xf numFmtId="0" fontId="16" fillId="0" borderId="79" xfId="61" applyFont="1" applyBorder="1" applyAlignment="1">
      <alignment horizontal="center"/>
      <protection/>
    </xf>
    <xf numFmtId="0" fontId="16" fillId="0" borderId="33" xfId="61" applyFont="1" applyBorder="1" applyAlignment="1">
      <alignment horizontal="center"/>
      <protection/>
    </xf>
    <xf numFmtId="0" fontId="14" fillId="0" borderId="80" xfId="61" applyFont="1" applyBorder="1" applyAlignment="1">
      <alignment/>
      <protection/>
    </xf>
    <xf numFmtId="0" fontId="0" fillId="0" borderId="80" xfId="61" applyBorder="1" applyAlignment="1">
      <alignment horizontal="center"/>
      <protection/>
    </xf>
    <xf numFmtId="0" fontId="0" fillId="0" borderId="60" xfId="61" applyBorder="1">
      <alignment/>
      <protection/>
    </xf>
    <xf numFmtId="0" fontId="0" fillId="0" borderId="81" xfId="61" applyBorder="1">
      <alignment/>
      <protection/>
    </xf>
    <xf numFmtId="0" fontId="0" fillId="0" borderId="65" xfId="61" applyBorder="1">
      <alignment/>
      <protection/>
    </xf>
    <xf numFmtId="0" fontId="16" fillId="0" borderId="82" xfId="61" applyFont="1" applyBorder="1" applyAlignment="1">
      <alignment horizontal="center"/>
      <protection/>
    </xf>
    <xf numFmtId="0" fontId="16" fillId="0" borderId="65" xfId="61" applyFont="1" applyBorder="1" applyAlignment="1">
      <alignment horizontal="center"/>
      <protection/>
    </xf>
    <xf numFmtId="0" fontId="14" fillId="0" borderId="64" xfId="61" applyFont="1" applyBorder="1" applyAlignment="1">
      <alignment/>
      <protection/>
    </xf>
    <xf numFmtId="0" fontId="0" fillId="0" borderId="64" xfId="61" applyBorder="1" applyAlignment="1">
      <alignment/>
      <protection/>
    </xf>
    <xf numFmtId="0" fontId="0" fillId="0" borderId="83" xfId="61" applyBorder="1" applyAlignment="1">
      <alignment/>
      <protection/>
    </xf>
    <xf numFmtId="0" fontId="0" fillId="0" borderId="84" xfId="61" applyBorder="1" applyAlignment="1">
      <alignment/>
      <protection/>
    </xf>
    <xf numFmtId="0" fontId="0" fillId="0" borderId="80" xfId="61" applyBorder="1" applyAlignment="1">
      <alignment/>
      <protection/>
    </xf>
    <xf numFmtId="0" fontId="0" fillId="0" borderId="39" xfId="61" applyBorder="1" applyAlignment="1">
      <alignment/>
      <protection/>
    </xf>
    <xf numFmtId="0" fontId="0" fillId="0" borderId="85" xfId="61" applyBorder="1" applyAlignment="1">
      <alignment/>
      <protection/>
    </xf>
    <xf numFmtId="0" fontId="0" fillId="0" borderId="86" xfId="61" applyBorder="1" applyAlignment="1">
      <alignment/>
      <protection/>
    </xf>
    <xf numFmtId="0" fontId="0" fillId="0" borderId="34" xfId="61" applyFill="1" applyBorder="1" applyAlignment="1">
      <alignment/>
      <protection/>
    </xf>
    <xf numFmtId="0" fontId="16" fillId="0" borderId="0" xfId="61" applyFont="1" applyBorder="1" applyAlignment="1">
      <alignment/>
      <protection/>
    </xf>
    <xf numFmtId="0" fontId="16" fillId="0" borderId="0" xfId="61" applyFont="1" applyAlignment="1">
      <alignment/>
      <protection/>
    </xf>
    <xf numFmtId="0" fontId="0" fillId="0" borderId="0" xfId="61" applyFont="1" applyAlignment="1">
      <alignment/>
      <protection/>
    </xf>
    <xf numFmtId="0" fontId="0" fillId="0" borderId="0" xfId="61" applyFont="1">
      <alignment/>
      <protection/>
    </xf>
    <xf numFmtId="0" fontId="27" fillId="0" borderId="0" xfId="61" applyFont="1">
      <alignment/>
      <protection/>
    </xf>
    <xf numFmtId="0" fontId="18" fillId="0" borderId="29" xfId="0" applyFont="1" applyBorder="1" applyAlignment="1" applyProtection="1">
      <alignment horizontal="left" vertical="center"/>
      <protection/>
    </xf>
    <xf numFmtId="0" fontId="44" fillId="0" borderId="0" xfId="61" applyFont="1" applyAlignment="1">
      <alignment horizontal="left"/>
      <protection/>
    </xf>
    <xf numFmtId="0" fontId="33" fillId="0" borderId="0" xfId="61" applyFont="1" applyBorder="1" applyAlignment="1">
      <alignment/>
      <protection/>
    </xf>
    <xf numFmtId="0" fontId="25" fillId="0" borderId="0" xfId="61" applyFont="1" applyBorder="1" applyAlignment="1">
      <alignment/>
      <protection/>
    </xf>
    <xf numFmtId="0" fontId="25" fillId="0" borderId="0" xfId="61" applyFont="1">
      <alignment/>
      <protection/>
    </xf>
    <xf numFmtId="0" fontId="3" fillId="35" borderId="0" xfId="0" applyFont="1" applyFill="1" applyAlignment="1" applyProtection="1">
      <alignment vertical="center"/>
      <protection/>
    </xf>
    <xf numFmtId="0" fontId="125" fillId="35" borderId="60" xfId="0" applyFont="1" applyFill="1" applyBorder="1" applyAlignment="1" applyProtection="1">
      <alignment vertical="center"/>
      <protection/>
    </xf>
    <xf numFmtId="0" fontId="125" fillId="35" borderId="32" xfId="0" applyFont="1" applyFill="1" applyBorder="1" applyAlignment="1" applyProtection="1">
      <alignment vertical="center"/>
      <protection/>
    </xf>
    <xf numFmtId="0" fontId="126" fillId="35" borderId="32" xfId="0" applyFont="1" applyFill="1" applyBorder="1" applyAlignment="1" applyProtection="1">
      <alignment vertical="center"/>
      <protection/>
    </xf>
    <xf numFmtId="0" fontId="3" fillId="35" borderId="65" xfId="0" applyFont="1" applyFill="1" applyBorder="1" applyAlignment="1" applyProtection="1">
      <alignment vertical="center"/>
      <protection/>
    </xf>
    <xf numFmtId="0" fontId="127" fillId="35" borderId="69" xfId="0" applyFont="1" applyFill="1" applyBorder="1" applyAlignment="1" applyProtection="1">
      <alignment vertical="center"/>
      <protection/>
    </xf>
    <xf numFmtId="0" fontId="127" fillId="35" borderId="73" xfId="0" applyFont="1" applyFill="1" applyBorder="1" applyAlignment="1" applyProtection="1">
      <alignment vertical="center"/>
      <protection/>
    </xf>
    <xf numFmtId="0" fontId="128" fillId="35" borderId="73" xfId="0" applyFont="1" applyFill="1" applyBorder="1" applyAlignment="1" applyProtection="1">
      <alignment vertical="center"/>
      <protection/>
    </xf>
    <xf numFmtId="0" fontId="4" fillId="35" borderId="71" xfId="0" applyFont="1" applyFill="1" applyBorder="1" applyAlignment="1" applyProtection="1">
      <alignment vertical="center"/>
      <protection/>
    </xf>
    <xf numFmtId="0" fontId="4" fillId="35" borderId="0" xfId="0" applyFont="1" applyFill="1" applyAlignment="1" applyProtection="1">
      <alignment vertical="center"/>
      <protection/>
    </xf>
    <xf numFmtId="0" fontId="4" fillId="0" borderId="0" xfId="0" applyFont="1" applyAlignment="1" applyProtection="1">
      <alignment vertical="center"/>
      <protection/>
    </xf>
    <xf numFmtId="0" fontId="128" fillId="35" borderId="60" xfId="0" applyFont="1" applyFill="1" applyBorder="1" applyAlignment="1" applyProtection="1">
      <alignment vertical="center"/>
      <protection/>
    </xf>
    <xf numFmtId="0" fontId="128" fillId="35" borderId="32" xfId="0" applyFont="1" applyFill="1" applyBorder="1" applyAlignment="1" applyProtection="1">
      <alignment vertical="center"/>
      <protection/>
    </xf>
    <xf numFmtId="0" fontId="4" fillId="35" borderId="65" xfId="0" applyFont="1" applyFill="1" applyBorder="1" applyAlignment="1" applyProtection="1">
      <alignment vertical="center"/>
      <protection/>
    </xf>
    <xf numFmtId="0" fontId="26" fillId="37" borderId="31" xfId="0" applyFont="1" applyFill="1" applyBorder="1" applyAlignment="1">
      <alignment horizontal="center" vertical="center" wrapText="1"/>
    </xf>
    <xf numFmtId="0" fontId="26" fillId="37" borderId="64" xfId="0" applyFont="1" applyFill="1" applyBorder="1" applyAlignment="1">
      <alignment horizontal="center" vertical="center" wrapText="1"/>
    </xf>
    <xf numFmtId="0" fontId="26" fillId="37" borderId="84" xfId="0" applyFont="1" applyFill="1" applyBorder="1" applyAlignment="1">
      <alignment horizontal="center" vertical="center" wrapText="1"/>
    </xf>
    <xf numFmtId="0" fontId="3" fillId="41" borderId="54" xfId="0" applyFont="1" applyFill="1" applyBorder="1" applyAlignment="1">
      <alignment horizontal="center" vertical="center"/>
    </xf>
    <xf numFmtId="0" fontId="127" fillId="37" borderId="69" xfId="0" applyFont="1" applyFill="1" applyBorder="1" applyAlignment="1">
      <alignment vertical="center"/>
    </xf>
    <xf numFmtId="0" fontId="127" fillId="37" borderId="73" xfId="0" applyFont="1" applyFill="1" applyBorder="1" applyAlignment="1">
      <alignment vertical="center"/>
    </xf>
    <xf numFmtId="0" fontId="0" fillId="37" borderId="73" xfId="0" applyFill="1" applyBorder="1" applyAlignment="1">
      <alignment vertical="center"/>
    </xf>
    <xf numFmtId="0" fontId="0" fillId="37" borderId="71" xfId="0" applyFill="1" applyBorder="1" applyAlignment="1">
      <alignment vertical="center"/>
    </xf>
    <xf numFmtId="0" fontId="127" fillId="37" borderId="60" xfId="0" applyFont="1" applyFill="1" applyBorder="1" applyAlignment="1">
      <alignment vertical="center"/>
    </xf>
    <xf numFmtId="0" fontId="128" fillId="37" borderId="32" xfId="0" applyFont="1" applyFill="1" applyBorder="1" applyAlignment="1">
      <alignment vertical="center"/>
    </xf>
    <xf numFmtId="0" fontId="127" fillId="37" borderId="32" xfId="0" applyFont="1" applyFill="1" applyBorder="1" applyAlignment="1">
      <alignment vertical="center"/>
    </xf>
    <xf numFmtId="0" fontId="0" fillId="37" borderId="32" xfId="0" applyFill="1" applyBorder="1" applyAlignment="1">
      <alignment vertical="center"/>
    </xf>
    <xf numFmtId="0" fontId="0" fillId="37" borderId="65" xfId="0" applyFill="1" applyBorder="1" applyAlignment="1">
      <alignment vertical="center"/>
    </xf>
    <xf numFmtId="20" fontId="3" fillId="0" borderId="0" xfId="0" applyNumberFormat="1" applyFont="1" applyAlignment="1" applyProtection="1">
      <alignment vertical="center"/>
      <protection/>
    </xf>
    <xf numFmtId="0" fontId="129" fillId="37" borderId="69" xfId="0" applyFont="1" applyFill="1" applyBorder="1" applyAlignment="1" applyProtection="1">
      <alignment vertical="center"/>
      <protection/>
    </xf>
    <xf numFmtId="0" fontId="129" fillId="37" borderId="73" xfId="0" applyFont="1" applyFill="1" applyBorder="1" applyAlignment="1" applyProtection="1">
      <alignment vertical="center"/>
      <protection/>
    </xf>
    <xf numFmtId="0" fontId="3" fillId="37" borderId="73" xfId="0" applyFont="1" applyFill="1" applyBorder="1" applyAlignment="1" applyProtection="1">
      <alignment vertical="center"/>
      <protection/>
    </xf>
    <xf numFmtId="0" fontId="3" fillId="37" borderId="71" xfId="0" applyFont="1" applyFill="1" applyBorder="1" applyAlignment="1" applyProtection="1">
      <alignment vertical="center"/>
      <protection/>
    </xf>
    <xf numFmtId="0" fontId="130" fillId="37" borderId="60" xfId="0" applyFont="1" applyFill="1" applyBorder="1" applyAlignment="1" applyProtection="1">
      <alignment vertical="center"/>
      <protection/>
    </xf>
    <xf numFmtId="0" fontId="130" fillId="37" borderId="32" xfId="0" applyFont="1" applyFill="1" applyBorder="1" applyAlignment="1" applyProtection="1">
      <alignment vertical="center"/>
      <protection/>
    </xf>
    <xf numFmtId="0" fontId="129" fillId="37" borderId="32" xfId="0" applyFont="1" applyFill="1" applyBorder="1" applyAlignment="1" applyProtection="1">
      <alignment vertical="center"/>
      <protection/>
    </xf>
    <xf numFmtId="0" fontId="3" fillId="37" borderId="32" xfId="0" applyFont="1" applyFill="1" applyBorder="1" applyAlignment="1" applyProtection="1">
      <alignment vertical="center"/>
      <protection/>
    </xf>
    <xf numFmtId="0" fontId="3" fillId="37" borderId="65" xfId="0" applyFont="1" applyFill="1" applyBorder="1" applyAlignment="1" applyProtection="1">
      <alignment vertical="center"/>
      <protection/>
    </xf>
    <xf numFmtId="0" fontId="29" fillId="0" borderId="0" xfId="0" applyFont="1" applyAlignment="1" applyProtection="1">
      <alignment vertical="center"/>
      <protection/>
    </xf>
    <xf numFmtId="0" fontId="127" fillId="37" borderId="69" xfId="0" applyFont="1" applyFill="1" applyBorder="1" applyAlignment="1" applyProtection="1">
      <alignment vertical="center"/>
      <protection/>
    </xf>
    <xf numFmtId="0" fontId="128" fillId="37" borderId="73" xfId="0" applyFont="1" applyFill="1" applyBorder="1" applyAlignment="1" applyProtection="1">
      <alignment vertical="center"/>
      <protection/>
    </xf>
    <xf numFmtId="0" fontId="4" fillId="37" borderId="73" xfId="0" applyFont="1" applyFill="1" applyBorder="1" applyAlignment="1" applyProtection="1">
      <alignment vertical="center"/>
      <protection/>
    </xf>
    <xf numFmtId="0" fontId="4" fillId="37" borderId="71" xfId="0" applyFont="1" applyFill="1" applyBorder="1" applyAlignment="1" applyProtection="1">
      <alignment vertical="center"/>
      <protection/>
    </xf>
    <xf numFmtId="0" fontId="128" fillId="37" borderId="60" xfId="0" applyFont="1" applyFill="1" applyBorder="1" applyAlignment="1" applyProtection="1">
      <alignment vertical="center"/>
      <protection/>
    </xf>
    <xf numFmtId="0" fontId="128" fillId="37" borderId="32" xfId="0" applyFont="1" applyFill="1" applyBorder="1" applyAlignment="1" applyProtection="1">
      <alignment vertical="center"/>
      <protection/>
    </xf>
    <xf numFmtId="0" fontId="4" fillId="37" borderId="32" xfId="0" applyFont="1" applyFill="1" applyBorder="1" applyAlignment="1" applyProtection="1">
      <alignment vertical="center"/>
      <protection/>
    </xf>
    <xf numFmtId="0" fontId="4" fillId="37" borderId="65" xfId="0" applyFont="1" applyFill="1" applyBorder="1" applyAlignment="1" applyProtection="1">
      <alignment vertical="center"/>
      <protection/>
    </xf>
    <xf numFmtId="0" fontId="3" fillId="39" borderId="34" xfId="0" applyFont="1" applyFill="1" applyBorder="1" applyAlignment="1">
      <alignment horizontal="center" vertical="center"/>
    </xf>
    <xf numFmtId="0" fontId="29" fillId="0" borderId="0" xfId="0" applyFont="1" applyAlignment="1">
      <alignment vertical="center"/>
    </xf>
    <xf numFmtId="0" fontId="127" fillId="37" borderId="77" xfId="0" applyFont="1" applyFill="1" applyBorder="1" applyAlignment="1" applyProtection="1">
      <alignment vertical="center"/>
      <protection/>
    </xf>
    <xf numFmtId="0" fontId="128" fillId="37" borderId="0"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33" xfId="0" applyFont="1" applyFill="1" applyBorder="1" applyAlignment="1" applyProtection="1">
      <alignment vertical="center"/>
      <protection/>
    </xf>
    <xf numFmtId="0" fontId="127" fillId="37" borderId="60" xfId="0" applyFont="1" applyFill="1" applyBorder="1" applyAlignment="1" applyProtection="1">
      <alignment vertical="center"/>
      <protection/>
    </xf>
    <xf numFmtId="181" fontId="4" fillId="0" borderId="40" xfId="0" applyNumberFormat="1" applyFont="1" applyBorder="1" applyAlignment="1" applyProtection="1">
      <alignment horizontal="center" vertical="center"/>
      <protection locked="0"/>
    </xf>
    <xf numFmtId="181" fontId="4" fillId="0" borderId="39" xfId="0" applyNumberFormat="1" applyFont="1" applyBorder="1" applyAlignment="1" applyProtection="1">
      <alignment horizontal="center" vertical="center"/>
      <protection locked="0"/>
    </xf>
    <xf numFmtId="181" fontId="4" fillId="0" borderId="55"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protection/>
    </xf>
    <xf numFmtId="0" fontId="28" fillId="39" borderId="49" xfId="0" applyFont="1" applyFill="1" applyBorder="1" applyAlignment="1">
      <alignment horizontal="center" vertical="center" wrapText="1"/>
    </xf>
    <xf numFmtId="0" fontId="128" fillId="35" borderId="0"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128" fillId="35" borderId="77" xfId="0" applyFont="1" applyFill="1" applyBorder="1" applyAlignment="1" applyProtection="1">
      <alignment vertical="center"/>
      <protection/>
    </xf>
    <xf numFmtId="0" fontId="0" fillId="0" borderId="46" xfId="61" applyFont="1" applyBorder="1" applyAlignment="1">
      <alignment/>
      <protection/>
    </xf>
    <xf numFmtId="0" fontId="0" fillId="0" borderId="59" xfId="61" applyFont="1" applyBorder="1" applyAlignment="1">
      <alignment/>
      <protection/>
    </xf>
    <xf numFmtId="0" fontId="0" fillId="0" borderId="35" xfId="61" applyFont="1" applyBorder="1" applyAlignment="1">
      <alignment/>
      <protection/>
    </xf>
    <xf numFmtId="0" fontId="0" fillId="0" borderId="0" xfId="61" applyFont="1" applyBorder="1" applyAlignment="1">
      <alignment vertical="center"/>
      <protection/>
    </xf>
    <xf numFmtId="0" fontId="0" fillId="0" borderId="0" xfId="61" applyBorder="1" applyAlignment="1">
      <alignment vertical="center"/>
      <protection/>
    </xf>
    <xf numFmtId="0" fontId="0" fillId="0" borderId="45" xfId="61" applyFont="1" applyBorder="1" applyAlignment="1">
      <alignment/>
      <protection/>
    </xf>
    <xf numFmtId="0" fontId="0" fillId="0" borderId="58" xfId="61" applyFont="1" applyBorder="1" applyAlignment="1">
      <alignment/>
      <protection/>
    </xf>
    <xf numFmtId="0" fontId="0" fillId="0" borderId="34" xfId="61" applyFont="1" applyBorder="1" applyAlignment="1">
      <alignment/>
      <protection/>
    </xf>
    <xf numFmtId="0" fontId="0" fillId="0" borderId="39" xfId="61" applyFont="1" applyBorder="1" applyAlignment="1">
      <alignment/>
      <protection/>
    </xf>
    <xf numFmtId="0" fontId="0" fillId="0" borderId="37" xfId="61" applyFont="1" applyBorder="1" applyAlignment="1">
      <alignment/>
      <protection/>
    </xf>
    <xf numFmtId="0" fontId="0" fillId="0" borderId="13" xfId="61" applyFont="1" applyBorder="1" applyAlignment="1">
      <alignment/>
      <protection/>
    </xf>
    <xf numFmtId="0" fontId="0" fillId="0" borderId="70" xfId="61" applyFont="1" applyBorder="1" applyAlignment="1">
      <alignment/>
      <protection/>
    </xf>
    <xf numFmtId="0" fontId="0" fillId="0" borderId="41" xfId="61" applyFont="1" applyBorder="1" applyAlignment="1">
      <alignment/>
      <protection/>
    </xf>
    <xf numFmtId="0" fontId="4" fillId="0" borderId="0" xfId="0" applyFont="1" applyAlignment="1">
      <alignment vertical="center" wrapText="1"/>
    </xf>
    <xf numFmtId="0" fontId="4" fillId="42" borderId="67" xfId="0" applyFont="1" applyFill="1" applyBorder="1" applyAlignment="1">
      <alignment horizontal="center" vertical="center"/>
    </xf>
    <xf numFmtId="0" fontId="4" fillId="42" borderId="70" xfId="0" applyFont="1" applyFill="1" applyBorder="1" applyAlignment="1">
      <alignment horizontal="center" vertical="center"/>
    </xf>
    <xf numFmtId="0" fontId="4" fillId="42" borderId="70" xfId="0" applyFont="1" applyFill="1" applyBorder="1" applyAlignment="1">
      <alignment horizontal="center" vertical="center" wrapText="1"/>
    </xf>
    <xf numFmtId="0" fontId="4" fillId="42" borderId="87" xfId="0" applyFont="1" applyFill="1" applyBorder="1" applyAlignment="1">
      <alignment horizontal="center" vertical="center"/>
    </xf>
    <xf numFmtId="0" fontId="4" fillId="42" borderId="76" xfId="0" applyFont="1" applyFill="1" applyBorder="1" applyAlignment="1">
      <alignment horizontal="center" vertical="center"/>
    </xf>
    <xf numFmtId="0" fontId="4" fillId="42" borderId="76" xfId="0" applyFont="1" applyFill="1" applyBorder="1" applyAlignment="1">
      <alignment horizontal="center" vertical="center" wrapText="1"/>
    </xf>
    <xf numFmtId="0" fontId="22" fillId="39" borderId="54"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2" fillId="33" borderId="88" xfId="0" applyFont="1" applyFill="1" applyBorder="1" applyAlignment="1" applyProtection="1">
      <alignment vertical="center"/>
      <protection/>
    </xf>
    <xf numFmtId="0" fontId="4" fillId="39" borderId="89" xfId="0" applyFont="1" applyFill="1" applyBorder="1" applyAlignment="1" applyProtection="1">
      <alignment horizontal="center" vertical="center"/>
      <protection/>
    </xf>
    <xf numFmtId="0" fontId="4" fillId="39" borderId="90" xfId="0" applyFont="1" applyFill="1" applyBorder="1" applyAlignment="1" applyProtection="1">
      <alignment horizontal="center" vertical="center"/>
      <protection/>
    </xf>
    <xf numFmtId="0" fontId="4" fillId="39" borderId="91" xfId="0" applyFont="1" applyFill="1" applyBorder="1" applyAlignment="1" applyProtection="1">
      <alignment horizontal="center" vertical="center" wrapText="1"/>
      <protection/>
    </xf>
    <xf numFmtId="0" fontId="4" fillId="0" borderId="46" xfId="0" applyFont="1" applyBorder="1" applyAlignment="1" applyProtection="1">
      <alignment horizontal="center" vertical="center"/>
      <protection/>
    </xf>
    <xf numFmtId="181" fontId="4" fillId="0" borderId="58" xfId="0" applyNumberFormat="1" applyFont="1" applyBorder="1" applyAlignment="1" applyProtection="1">
      <alignment horizontal="center" vertical="center"/>
      <protection locked="0"/>
    </xf>
    <xf numFmtId="193" fontId="4" fillId="0" borderId="87" xfId="0" applyNumberFormat="1" applyFont="1" applyBorder="1" applyAlignment="1" applyProtection="1">
      <alignment horizontal="center" vertical="center"/>
      <protection locked="0"/>
    </xf>
    <xf numFmtId="0" fontId="3" fillId="0" borderId="81" xfId="0" applyFont="1" applyBorder="1" applyAlignment="1">
      <alignment horizontal="center" vertical="center"/>
    </xf>
    <xf numFmtId="181" fontId="2" fillId="0" borderId="41" xfId="0" applyNumberFormat="1" applyFont="1" applyBorder="1" applyAlignment="1" applyProtection="1">
      <alignment horizontal="center" vertical="center"/>
      <protection locked="0"/>
    </xf>
    <xf numFmtId="192" fontId="2" fillId="0" borderId="40" xfId="0" applyNumberFormat="1" applyFont="1" applyBorder="1" applyAlignment="1" applyProtection="1">
      <alignment horizontal="center" vertical="center"/>
      <protection locked="0"/>
    </xf>
    <xf numFmtId="181" fontId="2" fillId="0" borderId="45" xfId="0" applyNumberFormat="1" applyFont="1" applyBorder="1" applyAlignment="1" applyProtection="1">
      <alignment horizontal="center" vertical="center"/>
      <protection locked="0"/>
    </xf>
    <xf numFmtId="192" fontId="2" fillId="0" borderId="55" xfId="0" applyNumberFormat="1" applyFont="1" applyBorder="1" applyAlignment="1" applyProtection="1">
      <alignment horizontal="center" vertical="center"/>
      <protection locked="0"/>
    </xf>
    <xf numFmtId="0" fontId="3" fillId="39" borderId="68" xfId="0" applyFont="1" applyFill="1" applyBorder="1" applyAlignment="1" applyProtection="1">
      <alignment horizontal="center" vertical="center"/>
      <protection/>
    </xf>
    <xf numFmtId="201" fontId="3" fillId="0" borderId="65" xfId="0" applyNumberFormat="1" applyFont="1" applyBorder="1" applyAlignment="1" applyProtection="1">
      <alignment horizontal="center" vertical="center"/>
      <protection/>
    </xf>
    <xf numFmtId="0" fontId="30" fillId="39" borderId="92" xfId="0" applyFont="1" applyFill="1" applyBorder="1" applyAlignment="1" applyProtection="1">
      <alignment horizontal="center" vertical="center"/>
      <protection/>
    </xf>
    <xf numFmtId="0" fontId="30" fillId="39" borderId="16" xfId="0" applyFont="1" applyFill="1" applyBorder="1" applyAlignment="1" applyProtection="1">
      <alignment horizontal="center" vertical="center"/>
      <protection/>
    </xf>
    <xf numFmtId="0" fontId="30" fillId="39" borderId="55" xfId="0" applyFont="1" applyFill="1" applyBorder="1" applyAlignment="1" applyProtection="1">
      <alignment horizontal="center" vertical="center" wrapText="1"/>
      <protection/>
    </xf>
    <xf numFmtId="0" fontId="131" fillId="0" borderId="0" xfId="0" applyFont="1" applyAlignment="1">
      <alignment vertical="center"/>
    </xf>
    <xf numFmtId="0" fontId="131" fillId="0" borderId="0" xfId="0" applyFont="1" applyAlignment="1" applyProtection="1">
      <alignment vertical="center"/>
      <protection/>
    </xf>
    <xf numFmtId="0" fontId="132" fillId="0" borderId="0" xfId="0" applyFont="1" applyAlignment="1" applyProtection="1">
      <alignment vertical="center"/>
      <protection/>
    </xf>
    <xf numFmtId="0" fontId="4" fillId="39" borderId="45" xfId="0" applyFont="1" applyFill="1" applyBorder="1" applyAlignment="1" applyProtection="1">
      <alignment horizontal="center" vertical="center"/>
      <protection/>
    </xf>
    <xf numFmtId="0" fontId="3" fillId="43" borderId="0" xfId="0" applyFont="1" applyFill="1" applyAlignment="1" applyProtection="1">
      <alignment vertical="center"/>
      <protection/>
    </xf>
    <xf numFmtId="0" fontId="133" fillId="43" borderId="0" xfId="0" applyFont="1" applyFill="1" applyAlignment="1" applyProtection="1">
      <alignment vertical="center"/>
      <protection/>
    </xf>
    <xf numFmtId="0" fontId="133" fillId="0" borderId="0" xfId="0" applyFont="1" applyAlignment="1" applyProtection="1">
      <alignment vertical="center"/>
      <protection/>
    </xf>
    <xf numFmtId="0" fontId="133" fillId="0" borderId="0" xfId="0" applyFont="1" applyAlignment="1" applyProtection="1">
      <alignment vertical="center"/>
      <protection/>
    </xf>
    <xf numFmtId="0" fontId="30" fillId="39" borderId="81" xfId="0" applyFont="1" applyFill="1" applyBorder="1" applyAlignment="1" applyProtection="1">
      <alignment horizontal="center" vertical="center"/>
      <protection/>
    </xf>
    <xf numFmtId="0" fontId="134" fillId="0" borderId="0" xfId="0" applyFont="1" applyAlignment="1" applyProtection="1">
      <alignment vertical="center"/>
      <protection/>
    </xf>
    <xf numFmtId="0" fontId="3" fillId="0" borderId="93" xfId="0" applyFont="1" applyBorder="1" applyAlignment="1">
      <alignment horizontal="center" vertical="center"/>
    </xf>
    <xf numFmtId="0" fontId="134" fillId="0" borderId="0" xfId="0" applyFont="1" applyAlignment="1">
      <alignment vertical="center"/>
    </xf>
    <xf numFmtId="0" fontId="26" fillId="37" borderId="80" xfId="0" applyFont="1" applyFill="1" applyBorder="1" applyAlignment="1">
      <alignment horizontal="center" vertical="center" wrapText="1"/>
    </xf>
    <xf numFmtId="49" fontId="15" fillId="37" borderId="94" xfId="0" applyNumberFormat="1" applyFont="1" applyFill="1" applyBorder="1" applyAlignment="1">
      <alignment horizontal="center" vertical="center" wrapText="1"/>
    </xf>
    <xf numFmtId="0" fontId="5" fillId="37" borderId="19" xfId="0" applyFont="1" applyFill="1" applyBorder="1" applyAlignment="1">
      <alignment vertical="center" wrapText="1"/>
    </xf>
    <xf numFmtId="0" fontId="26" fillId="37" borderId="95" xfId="0" applyFont="1" applyFill="1" applyBorder="1" applyAlignment="1">
      <alignment horizontal="center" vertical="center" wrapText="1"/>
    </xf>
    <xf numFmtId="0" fontId="0" fillId="0" borderId="0" xfId="0" applyFont="1" applyAlignment="1">
      <alignment vertical="top" wrapText="1"/>
    </xf>
    <xf numFmtId="0" fontId="0" fillId="37" borderId="0" xfId="0" applyFont="1" applyFill="1" applyAlignment="1">
      <alignment vertical="top" wrapText="1"/>
    </xf>
    <xf numFmtId="0" fontId="46" fillId="37" borderId="0" xfId="0" applyFont="1" applyFill="1" applyAlignment="1">
      <alignment vertical="top" wrapText="1"/>
    </xf>
    <xf numFmtId="0" fontId="46" fillId="0" borderId="0" xfId="0" applyFont="1" applyAlignment="1">
      <alignment vertical="top" wrapText="1"/>
    </xf>
    <xf numFmtId="0" fontId="26" fillId="37" borderId="21" xfId="0" applyFont="1" applyFill="1" applyBorder="1" applyAlignment="1">
      <alignment horizontal="center" vertical="center" wrapText="1"/>
    </xf>
    <xf numFmtId="0" fontId="0" fillId="0" borderId="96" xfId="61" applyBorder="1" applyAlignment="1">
      <alignment/>
      <protection/>
    </xf>
    <xf numFmtId="0" fontId="0" fillId="0" borderId="97" xfId="61" applyBorder="1" applyAlignment="1">
      <alignment/>
      <protection/>
    </xf>
    <xf numFmtId="0" fontId="0" fillId="0" borderId="98" xfId="61" applyBorder="1" applyAlignment="1">
      <alignment/>
      <protection/>
    </xf>
    <xf numFmtId="0" fontId="0" fillId="0" borderId="38" xfId="61" applyBorder="1" applyAlignment="1">
      <alignment/>
      <protection/>
    </xf>
    <xf numFmtId="0" fontId="0" fillId="0" borderId="99" xfId="61" applyBorder="1" applyAlignment="1">
      <alignment/>
      <protection/>
    </xf>
    <xf numFmtId="0" fontId="0" fillId="0" borderId="100" xfId="61" applyBorder="1" applyAlignment="1">
      <alignment/>
      <protection/>
    </xf>
    <xf numFmtId="0" fontId="0" fillId="0" borderId="101" xfId="61" applyBorder="1" applyAlignment="1">
      <alignment/>
      <protection/>
    </xf>
    <xf numFmtId="0" fontId="0" fillId="0" borderId="102" xfId="61" applyBorder="1" applyAlignment="1">
      <alignment/>
      <protection/>
    </xf>
    <xf numFmtId="0" fontId="0" fillId="0" borderId="103" xfId="61" applyBorder="1" applyAlignment="1">
      <alignment/>
      <protection/>
    </xf>
    <xf numFmtId="0" fontId="0" fillId="0" borderId="104" xfId="61" applyBorder="1" applyAlignment="1">
      <alignment/>
      <protection/>
    </xf>
    <xf numFmtId="0" fontId="0" fillId="0" borderId="105" xfId="61" applyBorder="1" applyAlignment="1">
      <alignment/>
      <protection/>
    </xf>
    <xf numFmtId="0" fontId="0" fillId="0" borderId="106" xfId="61" applyBorder="1" applyAlignment="1">
      <alignment vertical="center"/>
      <protection/>
    </xf>
    <xf numFmtId="0" fontId="26" fillId="0" borderId="95" xfId="0" applyFont="1" applyBorder="1" applyAlignment="1">
      <alignment horizontal="center" vertical="center"/>
    </xf>
    <xf numFmtId="0" fontId="3" fillId="37" borderId="0" xfId="0" applyFont="1" applyFill="1" applyAlignment="1">
      <alignment horizontal="center" vertical="center"/>
    </xf>
    <xf numFmtId="0" fontId="26"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26" fillId="0" borderId="18" xfId="0" applyFont="1" applyBorder="1" applyAlignment="1">
      <alignment horizontal="center" vertical="center"/>
    </xf>
    <xf numFmtId="0" fontId="26" fillId="0" borderId="65" xfId="0" applyFont="1" applyBorder="1" applyAlignment="1">
      <alignment horizontal="center" vertical="center"/>
    </xf>
    <xf numFmtId="0" fontId="4" fillId="0" borderId="111" xfId="0" applyFont="1" applyBorder="1" applyAlignment="1" applyProtection="1">
      <alignment horizontal="center" vertical="center"/>
      <protection/>
    </xf>
    <xf numFmtId="181" fontId="2" fillId="0" borderId="78" xfId="0" applyNumberFormat="1" applyFont="1" applyBorder="1" applyAlignment="1" applyProtection="1">
      <alignment horizontal="center" vertical="center"/>
      <protection locked="0"/>
    </xf>
    <xf numFmtId="192" fontId="2" fillId="0" borderId="112" xfId="0" applyNumberFormat="1" applyFont="1" applyBorder="1" applyAlignment="1" applyProtection="1">
      <alignment horizontal="center" vertical="center"/>
      <protection locked="0"/>
    </xf>
    <xf numFmtId="0" fontId="134" fillId="0" borderId="0" xfId="0" applyFont="1" applyAlignment="1" applyProtection="1">
      <alignment vertical="center"/>
      <protection/>
    </xf>
    <xf numFmtId="181" fontId="6" fillId="0" borderId="34" xfId="0" applyNumberFormat="1" applyFont="1" applyBorder="1" applyAlignment="1" applyProtection="1">
      <alignment horizontal="center" vertical="center"/>
      <protection locked="0"/>
    </xf>
    <xf numFmtId="0" fontId="4" fillId="33" borderId="17" xfId="0" applyFont="1" applyFill="1" applyBorder="1" applyAlignment="1" applyProtection="1">
      <alignment horizontal="center" vertical="center" wrapText="1"/>
      <protection/>
    </xf>
    <xf numFmtId="0" fontId="125" fillId="37" borderId="0" xfId="0" applyFont="1" applyFill="1" applyBorder="1" applyAlignment="1" applyProtection="1">
      <alignment vertical="center"/>
      <protection/>
    </xf>
    <xf numFmtId="0" fontId="30" fillId="39" borderId="65" xfId="0" applyFont="1" applyFill="1" applyBorder="1" applyAlignment="1" applyProtection="1">
      <alignment horizontal="center" vertical="center"/>
      <protection/>
    </xf>
    <xf numFmtId="193" fontId="6" fillId="0" borderId="40" xfId="0" applyNumberFormat="1" applyFont="1" applyBorder="1" applyAlignment="1" applyProtection="1">
      <alignment horizontal="left" vertical="center" wrapText="1"/>
      <protection locked="0"/>
    </xf>
    <xf numFmtId="193" fontId="6" fillId="0" borderId="39" xfId="0" applyNumberFormat="1" applyFont="1" applyBorder="1" applyAlignment="1" applyProtection="1">
      <alignment horizontal="left" vertical="center" wrapText="1"/>
      <protection locked="0"/>
    </xf>
    <xf numFmtId="0" fontId="0" fillId="0" borderId="32" xfId="0" applyBorder="1" applyAlignment="1">
      <alignment vertical="center"/>
    </xf>
    <xf numFmtId="181" fontId="48" fillId="0" borderId="41" xfId="0" applyNumberFormat="1" applyFont="1" applyBorder="1" applyAlignment="1" applyProtection="1">
      <alignment horizontal="center" vertical="center" wrapText="1"/>
      <protection locked="0"/>
    </xf>
    <xf numFmtId="193" fontId="48" fillId="0" borderId="40" xfId="0" applyNumberFormat="1" applyFont="1" applyBorder="1" applyAlignment="1" applyProtection="1">
      <alignment horizontal="left" vertical="center" wrapText="1"/>
      <protection locked="0"/>
    </xf>
    <xf numFmtId="0" fontId="3" fillId="0" borderId="60" xfId="0" applyFont="1" applyBorder="1" applyAlignment="1" applyProtection="1">
      <alignment horizontal="center" vertical="center"/>
      <protection locked="0"/>
    </xf>
    <xf numFmtId="0" fontId="29" fillId="0" borderId="0" xfId="0" applyFont="1" applyAlignment="1" applyProtection="1">
      <alignment horizontal="left" vertical="center"/>
      <protection/>
    </xf>
    <xf numFmtId="0" fontId="3" fillId="0" borderId="73" xfId="0" applyFont="1" applyBorder="1" applyAlignment="1" applyProtection="1">
      <alignment horizontal="center" vertical="center"/>
      <protection/>
    </xf>
    <xf numFmtId="181" fontId="48" fillId="0" borderId="45"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horizontal="left" vertical="center" wrapText="1"/>
      <protection locked="0"/>
    </xf>
    <xf numFmtId="0" fontId="47" fillId="0" borderId="0" xfId="0" applyFont="1" applyBorder="1" applyAlignment="1" applyProtection="1">
      <alignment horizontal="left" vertical="center"/>
      <protection/>
    </xf>
    <xf numFmtId="0" fontId="3" fillId="0" borderId="32" xfId="0" applyFont="1" applyBorder="1" applyAlignment="1">
      <alignment vertical="center"/>
    </xf>
    <xf numFmtId="0" fontId="30" fillId="39" borderId="49" xfId="0" applyFont="1" applyFill="1" applyBorder="1" applyAlignment="1" applyProtection="1">
      <alignment horizontal="center" vertical="center"/>
      <protection/>
    </xf>
    <xf numFmtId="181" fontId="6" fillId="0" borderId="40" xfId="0" applyNumberFormat="1" applyFont="1" applyBorder="1" applyAlignment="1" applyProtection="1">
      <alignment horizontal="left" vertical="center" wrapText="1"/>
      <protection locked="0"/>
    </xf>
    <xf numFmtId="181" fontId="6" fillId="0" borderId="55" xfId="0" applyNumberFormat="1" applyFont="1" applyBorder="1" applyAlignment="1" applyProtection="1">
      <alignment horizontal="left" vertical="center" wrapText="1"/>
      <protection locked="0"/>
    </xf>
    <xf numFmtId="193" fontId="4" fillId="0" borderId="13" xfId="0" applyNumberFormat="1" applyFont="1" applyBorder="1" applyAlignment="1" applyProtection="1">
      <alignment horizontal="center" vertical="center"/>
      <protection locked="0"/>
    </xf>
    <xf numFmtId="181" fontId="4" fillId="0" borderId="41" xfId="0" applyNumberFormat="1" applyFont="1" applyBorder="1" applyAlignment="1" applyProtection="1">
      <alignment horizontal="center" vertical="center" wrapText="1"/>
      <protection locked="0"/>
    </xf>
    <xf numFmtId="181" fontId="4" fillId="0" borderId="15" xfId="0" applyNumberFormat="1" applyFont="1" applyBorder="1" applyAlignment="1" applyProtection="1">
      <alignment horizontal="center" vertical="center" wrapText="1"/>
      <protection locked="0"/>
    </xf>
    <xf numFmtId="193" fontId="4" fillId="0" borderId="41" xfId="0" applyNumberFormat="1" applyFont="1" applyBorder="1" applyAlignment="1" applyProtection="1">
      <alignment horizontal="left" vertical="center" wrapText="1"/>
      <protection locked="0"/>
    </xf>
    <xf numFmtId="195" fontId="4" fillId="0" borderId="107" xfId="0" applyNumberFormat="1" applyFont="1" applyBorder="1" applyAlignment="1" applyProtection="1">
      <alignment horizontal="center" vertical="center"/>
      <protection locked="0"/>
    </xf>
    <xf numFmtId="193" fontId="4" fillId="0" borderId="34" xfId="0" applyNumberFormat="1" applyFont="1" applyBorder="1" applyAlignment="1" applyProtection="1">
      <alignment horizontal="left" vertical="center" wrapText="1"/>
      <protection locked="0"/>
    </xf>
    <xf numFmtId="195" fontId="4" fillId="0" borderId="108" xfId="0" applyNumberFormat="1" applyFont="1" applyBorder="1" applyAlignment="1" applyProtection="1">
      <alignment horizontal="center" vertical="center"/>
      <protection locked="0"/>
    </xf>
    <xf numFmtId="193" fontId="4" fillId="0" borderId="34" xfId="0" applyNumberFormat="1" applyFont="1" applyBorder="1" applyAlignment="1" applyProtection="1">
      <alignment horizontal="left" vertical="center"/>
      <protection locked="0"/>
    </xf>
    <xf numFmtId="193" fontId="6" fillId="0" borderId="15" xfId="0" applyNumberFormat="1" applyFont="1" applyBorder="1" applyAlignment="1" applyProtection="1">
      <alignment horizontal="center" vertical="center" wrapText="1"/>
      <protection locked="0"/>
    </xf>
    <xf numFmtId="181" fontId="6" fillId="0" borderId="56" xfId="0" applyNumberFormat="1" applyFont="1" applyBorder="1" applyAlignment="1" applyProtection="1">
      <alignment horizontal="center" vertical="center"/>
      <protection locked="0"/>
    </xf>
    <xf numFmtId="193" fontId="6" fillId="0" borderId="56" xfId="0" applyNumberFormat="1" applyFont="1" applyBorder="1" applyAlignment="1" applyProtection="1">
      <alignment horizontal="center" vertical="center"/>
      <protection locked="0"/>
    </xf>
    <xf numFmtId="181" fontId="6" fillId="0" borderId="93" xfId="0" applyNumberFormat="1" applyFont="1" applyBorder="1" applyAlignment="1" applyProtection="1">
      <alignment horizontal="center" vertical="center"/>
      <protection locked="0"/>
    </xf>
    <xf numFmtId="0" fontId="135" fillId="0" borderId="0" xfId="0" applyFont="1" applyAlignment="1">
      <alignment vertical="center"/>
    </xf>
    <xf numFmtId="0" fontId="3" fillId="0" borderId="95" xfId="0" applyFont="1" applyBorder="1" applyAlignment="1">
      <alignment horizontal="center" vertical="center"/>
    </xf>
    <xf numFmtId="0" fontId="105" fillId="0" borderId="0" xfId="0" applyFont="1" applyAlignment="1">
      <alignment vertical="center"/>
    </xf>
    <xf numFmtId="0" fontId="22" fillId="39" borderId="49" xfId="0" applyFont="1" applyFill="1" applyBorder="1" applyAlignment="1">
      <alignment horizontal="center" vertical="center" wrapText="1"/>
    </xf>
    <xf numFmtId="0" fontId="135" fillId="0" borderId="0" xfId="0" applyFont="1" applyAlignment="1" applyProtection="1">
      <alignment vertical="center"/>
      <protection locked="0"/>
    </xf>
    <xf numFmtId="181" fontId="3" fillId="0" borderId="40"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49" fontId="15" fillId="37" borderId="96" xfId="0" applyNumberFormat="1" applyFont="1" applyFill="1" applyBorder="1" applyAlignment="1">
      <alignment horizontal="center" vertical="center" wrapText="1"/>
    </xf>
    <xf numFmtId="49" fontId="15" fillId="37" borderId="111" xfId="0" applyNumberFormat="1" applyFont="1" applyFill="1" applyBorder="1" applyAlignment="1">
      <alignment horizontal="center" vertical="center" wrapText="1"/>
    </xf>
    <xf numFmtId="49" fontId="15" fillId="37" borderId="113" xfId="0" applyNumberFormat="1" applyFont="1" applyFill="1" applyBorder="1" applyAlignment="1">
      <alignment horizontal="center" vertical="center" wrapText="1"/>
    </xf>
    <xf numFmtId="0" fontId="136" fillId="0" borderId="0" xfId="0" applyFont="1" applyAlignment="1" applyProtection="1">
      <alignment vertical="center"/>
      <protection/>
    </xf>
    <xf numFmtId="0" fontId="4" fillId="0" borderId="114" xfId="0" applyFont="1" applyBorder="1" applyAlignment="1" applyProtection="1">
      <alignment horizontal="center" vertical="center"/>
      <protection locked="0"/>
    </xf>
    <xf numFmtId="0" fontId="4" fillId="0" borderId="115" xfId="0" applyFont="1" applyBorder="1" applyAlignment="1" applyProtection="1">
      <alignment horizontal="left" vertical="center" wrapText="1"/>
      <protection locked="0"/>
    </xf>
    <xf numFmtId="0" fontId="132" fillId="0" borderId="0" xfId="0" applyFont="1" applyAlignment="1">
      <alignment vertical="center"/>
    </xf>
    <xf numFmtId="0" fontId="133" fillId="0" borderId="0" xfId="0" applyFont="1" applyAlignment="1">
      <alignment vertical="center"/>
    </xf>
    <xf numFmtId="0" fontId="0" fillId="0" borderId="0" xfId="0" applyAlignment="1" applyProtection="1">
      <alignment vertical="center"/>
      <protection locked="0"/>
    </xf>
    <xf numFmtId="0" fontId="133" fillId="0" borderId="0" xfId="0" applyFont="1" applyFill="1" applyAlignment="1" applyProtection="1">
      <alignment vertical="center"/>
      <protection/>
    </xf>
    <xf numFmtId="0" fontId="123" fillId="0" borderId="28" xfId="0" applyFont="1" applyBorder="1" applyAlignment="1" applyProtection="1">
      <alignment horizontal="left" vertical="center" readingOrder="1"/>
      <protection/>
    </xf>
    <xf numFmtId="0" fontId="123" fillId="0" borderId="22" xfId="0" applyFont="1" applyBorder="1" applyAlignment="1" applyProtection="1">
      <alignment horizontal="left" vertical="center" readingOrder="1"/>
      <protection/>
    </xf>
    <xf numFmtId="0" fontId="123" fillId="0" borderId="28" xfId="0" applyFont="1" applyBorder="1" applyAlignment="1" applyProtection="1">
      <alignment vertical="top" readingOrder="1"/>
      <protection/>
    </xf>
    <xf numFmtId="0" fontId="123" fillId="0" borderId="22" xfId="0" applyFont="1" applyBorder="1" applyAlignment="1" applyProtection="1">
      <alignment vertical="top" readingOrder="1"/>
      <protection/>
    </xf>
    <xf numFmtId="0" fontId="137" fillId="0" borderId="0" xfId="0" applyFont="1" applyAlignment="1">
      <alignment vertical="center"/>
    </xf>
    <xf numFmtId="0" fontId="135" fillId="0" borderId="0" xfId="0" applyFont="1" applyAlignment="1">
      <alignment horizontal="center" vertical="center"/>
    </xf>
    <xf numFmtId="0" fontId="133" fillId="0" borderId="0" xfId="0" applyFont="1" applyAlignment="1" applyProtection="1">
      <alignment horizontal="left" vertical="center" wrapText="1"/>
      <protection/>
    </xf>
    <xf numFmtId="0" fontId="133" fillId="0" borderId="0" xfId="0" applyFont="1" applyAlignment="1" applyProtection="1">
      <alignment vertical="center" wrapText="1"/>
      <protection/>
    </xf>
    <xf numFmtId="0" fontId="138" fillId="0" borderId="0" xfId="0" applyFont="1" applyAlignment="1">
      <alignment vertical="center"/>
    </xf>
    <xf numFmtId="0" fontId="133" fillId="0" borderId="0" xfId="0" applyFont="1" applyAlignment="1" applyProtection="1">
      <alignment horizontal="center" vertical="center"/>
      <protection/>
    </xf>
    <xf numFmtId="0" fontId="0" fillId="0" borderId="0" xfId="61" applyFont="1" applyAlignment="1">
      <alignment/>
      <protection/>
    </xf>
    <xf numFmtId="0" fontId="0" fillId="0" borderId="0" xfId="61" applyFont="1">
      <alignment/>
      <protection/>
    </xf>
    <xf numFmtId="0" fontId="133" fillId="35" borderId="0" xfId="0" applyFont="1" applyFill="1" applyAlignment="1" applyProtection="1">
      <alignment vertical="center"/>
      <protection/>
    </xf>
    <xf numFmtId="0" fontId="26" fillId="37" borderId="64" xfId="0" applyFont="1" applyFill="1" applyBorder="1" applyAlignment="1" applyProtection="1">
      <alignment horizontal="center" vertical="center" wrapText="1"/>
      <protection locked="0"/>
    </xf>
    <xf numFmtId="0" fontId="3" fillId="0" borderId="55" xfId="0" applyFont="1" applyBorder="1" applyAlignment="1">
      <alignment horizontal="center" vertical="center"/>
    </xf>
    <xf numFmtId="0" fontId="4" fillId="0" borderId="77" xfId="0" applyFont="1" applyBorder="1" applyAlignment="1" applyProtection="1">
      <alignment horizontal="center" vertical="center" wrapText="1"/>
      <protection/>
    </xf>
    <xf numFmtId="181" fontId="3" fillId="0" borderId="45" xfId="0" applyNumberFormat="1" applyFont="1" applyBorder="1" applyAlignment="1">
      <alignment horizontal="center" vertical="center"/>
    </xf>
    <xf numFmtId="193" fontId="4" fillId="0" borderId="16" xfId="0" applyNumberFormat="1" applyFont="1" applyBorder="1" applyAlignment="1" applyProtection="1">
      <alignment horizontal="center" vertical="center"/>
      <protection locked="0"/>
    </xf>
    <xf numFmtId="193" fontId="4" fillId="0" borderId="55" xfId="0" applyNumberFormat="1" applyFont="1" applyBorder="1" applyAlignment="1" applyProtection="1">
      <alignment horizontal="center" vertical="center"/>
      <protection locked="0"/>
    </xf>
    <xf numFmtId="0" fontId="3" fillId="0" borderId="77" xfId="0" applyFont="1" applyBorder="1" applyAlignment="1" applyProtection="1">
      <alignment vertical="center"/>
      <protection/>
    </xf>
    <xf numFmtId="181" fontId="2" fillId="0" borderId="41" xfId="0" applyNumberFormat="1" applyFont="1" applyBorder="1" applyAlignment="1" applyProtection="1">
      <alignment horizontal="center" vertical="center" wrapText="1"/>
      <protection locked="0"/>
    </xf>
    <xf numFmtId="193" fontId="3" fillId="0" borderId="55" xfId="0" applyNumberFormat="1" applyFont="1" applyBorder="1" applyAlignment="1" applyProtection="1">
      <alignment horizontal="left" vertical="center"/>
      <protection locked="0"/>
    </xf>
    <xf numFmtId="193" fontId="48" fillId="0" borderId="55" xfId="0" applyNumberFormat="1" applyFont="1" applyBorder="1" applyAlignment="1" applyProtection="1">
      <alignment horizontal="left" vertical="center"/>
      <protection locked="0"/>
    </xf>
    <xf numFmtId="193" fontId="48" fillId="0" borderId="39" xfId="0" applyNumberFormat="1" applyFont="1" applyBorder="1" applyAlignment="1" applyProtection="1">
      <alignment horizontal="left" vertical="center" wrapText="1"/>
      <protection locked="0"/>
    </xf>
    <xf numFmtId="181" fontId="48" fillId="0" borderId="34" xfId="0" applyNumberFormat="1" applyFont="1" applyBorder="1" applyAlignment="1" applyProtection="1">
      <alignment horizontal="center" vertical="center" wrapText="1"/>
      <protection locked="0"/>
    </xf>
    <xf numFmtId="0" fontId="4" fillId="0" borderId="69"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3" fillId="0" borderId="38" xfId="0" applyFont="1" applyBorder="1" applyAlignment="1" applyProtection="1">
      <alignment horizontal="left" vertical="center" wrapText="1"/>
      <protection/>
    </xf>
    <xf numFmtId="0" fontId="3" fillId="0" borderId="116" xfId="0" applyFont="1" applyBorder="1" applyAlignment="1" applyProtection="1">
      <alignment horizontal="left" vertical="center" wrapText="1"/>
      <protection/>
    </xf>
    <xf numFmtId="0" fontId="4" fillId="0" borderId="117" xfId="0" applyFont="1" applyBorder="1" applyAlignment="1" applyProtection="1">
      <alignment horizontal="center" vertical="center" wrapText="1"/>
      <protection locked="0"/>
    </xf>
    <xf numFmtId="0" fontId="4" fillId="0" borderId="118"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37" xfId="0" applyFont="1" applyBorder="1" applyAlignment="1" applyProtection="1">
      <alignment horizontal="left" vertical="center" wrapText="1"/>
      <protection/>
    </xf>
    <xf numFmtId="0" fontId="3" fillId="0" borderId="74" xfId="0" applyFont="1" applyBorder="1" applyAlignment="1" applyProtection="1">
      <alignment horizontal="left" vertical="center" wrapText="1"/>
      <protection/>
    </xf>
    <xf numFmtId="38" fontId="4" fillId="0" borderId="117" xfId="49" applyFont="1" applyBorder="1" applyAlignment="1" applyProtection="1">
      <alignment horizontal="center" vertical="center"/>
      <protection locked="0"/>
    </xf>
    <xf numFmtId="38" fontId="4" fillId="0" borderId="118" xfId="49" applyFont="1" applyBorder="1" applyAlignment="1" applyProtection="1">
      <alignment horizontal="center" vertical="center"/>
      <protection locked="0"/>
    </xf>
    <xf numFmtId="38" fontId="4" fillId="0" borderId="119" xfId="49" applyFont="1" applyBorder="1" applyAlignment="1" applyProtection="1">
      <alignment horizontal="center" vertical="center"/>
      <protection locked="0"/>
    </xf>
    <xf numFmtId="38" fontId="4" fillId="36" borderId="120" xfId="49" applyFont="1" applyFill="1" applyBorder="1" applyAlignment="1" applyProtection="1">
      <alignment horizontal="right" vertical="center"/>
      <protection/>
    </xf>
    <xf numFmtId="38" fontId="4" fillId="36" borderId="74" xfId="49" applyFont="1" applyFill="1" applyBorder="1" applyAlignment="1" applyProtection="1">
      <alignment horizontal="right" vertical="center"/>
      <protection/>
    </xf>
    <xf numFmtId="38" fontId="4" fillId="36" borderId="110" xfId="49" applyFont="1" applyFill="1" applyBorder="1" applyAlignment="1" applyProtection="1">
      <alignment horizontal="right" vertical="center"/>
      <protection/>
    </xf>
    <xf numFmtId="38" fontId="4" fillId="36" borderId="121" xfId="49" applyFont="1" applyFill="1" applyBorder="1" applyAlignment="1" applyProtection="1">
      <alignment horizontal="right" vertical="center" wrapText="1"/>
      <protection/>
    </xf>
    <xf numFmtId="38" fontId="4" fillId="36" borderId="108" xfId="49" applyFont="1" applyFill="1" applyBorder="1" applyAlignment="1" applyProtection="1">
      <alignment horizontal="right" vertical="center" wrapText="1"/>
      <protection/>
    </xf>
    <xf numFmtId="0" fontId="6" fillId="0" borderId="122"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92" xfId="0" applyFont="1" applyBorder="1" applyAlignment="1" applyProtection="1">
      <alignment horizontal="center" vertical="center" wrapText="1"/>
      <protection/>
    </xf>
    <xf numFmtId="0" fontId="6" fillId="0" borderId="123" xfId="0" applyFont="1" applyBorder="1" applyAlignment="1" applyProtection="1">
      <alignment horizontal="center" vertical="center" wrapText="1"/>
      <protection/>
    </xf>
    <xf numFmtId="0" fontId="6" fillId="0" borderId="124" xfId="0" applyFont="1" applyBorder="1" applyAlignment="1" applyProtection="1">
      <alignment horizontal="center" vertical="center" wrapText="1"/>
      <protection/>
    </xf>
    <xf numFmtId="38" fontId="4" fillId="36" borderId="17" xfId="49" applyFont="1" applyFill="1" applyBorder="1" applyAlignment="1" applyProtection="1">
      <alignment vertical="center" wrapText="1"/>
      <protection/>
    </xf>
    <xf numFmtId="38" fontId="4" fillId="36" borderId="18" xfId="49" applyFont="1" applyFill="1" applyBorder="1" applyAlignment="1" applyProtection="1">
      <alignment vertical="center" wrapText="1"/>
      <protection/>
    </xf>
    <xf numFmtId="0" fontId="3" fillId="0" borderId="96" xfId="0" applyFont="1" applyBorder="1" applyAlignment="1" applyProtection="1">
      <alignment horizontal="center" vertical="center"/>
      <protection/>
    </xf>
    <xf numFmtId="0" fontId="3" fillId="0" borderId="97" xfId="0" applyFont="1" applyBorder="1" applyAlignment="1" applyProtection="1">
      <alignment horizontal="center" vertical="center"/>
      <protection/>
    </xf>
    <xf numFmtId="38" fontId="4" fillId="36" borderId="125" xfId="49" applyFont="1" applyFill="1" applyBorder="1" applyAlignment="1" applyProtection="1">
      <alignment horizontal="right" vertical="center" wrapText="1"/>
      <protection/>
    </xf>
    <xf numFmtId="38" fontId="4" fillId="36" borderId="126" xfId="49" applyFont="1" applyFill="1" applyBorder="1" applyAlignment="1" applyProtection="1">
      <alignment horizontal="right" vertical="center" wrapText="1"/>
      <protection/>
    </xf>
    <xf numFmtId="38" fontId="4" fillId="36" borderId="127" xfId="49" applyFont="1" applyFill="1" applyBorder="1" applyAlignment="1" applyProtection="1">
      <alignment horizontal="right" vertical="center" wrapText="1"/>
      <protection/>
    </xf>
    <xf numFmtId="0" fontId="3" fillId="0" borderId="72" xfId="0" applyFont="1" applyBorder="1" applyAlignment="1" applyProtection="1">
      <alignment horizontal="left" vertical="center" wrapText="1"/>
      <protection/>
    </xf>
    <xf numFmtId="0" fontId="3" fillId="0" borderId="73"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28" xfId="0" applyFont="1" applyBorder="1" applyAlignment="1" applyProtection="1">
      <alignment horizontal="left" vertical="center" wrapText="1"/>
      <protection/>
    </xf>
    <xf numFmtId="176" fontId="4" fillId="33" borderId="69" xfId="0" applyNumberFormat="1" applyFont="1" applyFill="1" applyBorder="1" applyAlignment="1" applyProtection="1">
      <alignment horizontal="right" vertical="center"/>
      <protection/>
    </xf>
    <xf numFmtId="176" fontId="4" fillId="33" borderId="73" xfId="0" applyNumberFormat="1" applyFont="1" applyFill="1" applyBorder="1" applyAlignment="1" applyProtection="1">
      <alignment horizontal="right" vertical="center"/>
      <protection/>
    </xf>
    <xf numFmtId="176" fontId="4" fillId="33" borderId="60" xfId="0" applyNumberFormat="1" applyFont="1" applyFill="1" applyBorder="1" applyAlignment="1" applyProtection="1">
      <alignment horizontal="right" vertical="center"/>
      <protection/>
    </xf>
    <xf numFmtId="176" fontId="4" fillId="33" borderId="32" xfId="0" applyNumberFormat="1" applyFont="1" applyFill="1" applyBorder="1" applyAlignment="1" applyProtection="1">
      <alignment horizontal="right" vertical="center"/>
      <protection/>
    </xf>
    <xf numFmtId="0" fontId="3" fillId="0" borderId="13" xfId="0" applyFont="1" applyBorder="1" applyAlignment="1" applyProtection="1">
      <alignment horizontal="left" vertical="center" wrapText="1"/>
      <protection/>
    </xf>
    <xf numFmtId="0" fontId="3" fillId="0" borderId="121" xfId="0" applyFont="1" applyBorder="1" applyAlignment="1" applyProtection="1">
      <alignment horizontal="left" vertical="center" wrapText="1"/>
      <protection/>
    </xf>
    <xf numFmtId="38" fontId="4" fillId="36" borderId="121" xfId="49" applyFont="1" applyFill="1" applyBorder="1" applyAlignment="1" applyProtection="1">
      <alignment horizontal="right" vertical="center"/>
      <protection/>
    </xf>
    <xf numFmtId="38" fontId="4" fillId="36" borderId="108" xfId="49" applyFont="1" applyFill="1" applyBorder="1" applyAlignment="1" applyProtection="1">
      <alignment horizontal="right" vertical="center"/>
      <protection/>
    </xf>
    <xf numFmtId="0" fontId="18" fillId="0" borderId="28"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4" fillId="0" borderId="72" xfId="0" applyFont="1" applyBorder="1" applyAlignment="1" applyProtection="1">
      <alignment horizontal="right" vertical="center"/>
      <protection locked="0"/>
    </xf>
    <xf numFmtId="0" fontId="4" fillId="0" borderId="73" xfId="0" applyFont="1" applyBorder="1" applyAlignment="1" applyProtection="1">
      <alignment horizontal="right" vertical="center"/>
      <protection locked="0"/>
    </xf>
    <xf numFmtId="0" fontId="4" fillId="0" borderId="129" xfId="0" applyFont="1" applyBorder="1" applyAlignment="1" applyProtection="1">
      <alignment horizontal="right" vertical="center"/>
      <protection locked="0"/>
    </xf>
    <xf numFmtId="0" fontId="4" fillId="0" borderId="36"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30"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128" xfId="0" applyFont="1" applyBorder="1" applyAlignment="1" applyProtection="1">
      <alignment horizontal="right" vertical="center"/>
      <protection locked="0"/>
    </xf>
    <xf numFmtId="0" fontId="4" fillId="0" borderId="131" xfId="0" applyFont="1" applyBorder="1" applyAlignment="1" applyProtection="1">
      <alignment horizontal="right" vertical="center"/>
      <protection locked="0"/>
    </xf>
    <xf numFmtId="0" fontId="3" fillId="0" borderId="73"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188" fontId="4" fillId="0" borderId="132" xfId="49" applyNumberFormat="1" applyFont="1" applyBorder="1" applyAlignment="1" applyProtection="1">
      <alignment horizontal="right" vertical="center"/>
      <protection locked="0"/>
    </xf>
    <xf numFmtId="188" fontId="4" fillId="0" borderId="133" xfId="49" applyNumberFormat="1" applyFont="1" applyBorder="1" applyAlignment="1" applyProtection="1">
      <alignment horizontal="right" vertical="center"/>
      <protection locked="0"/>
    </xf>
    <xf numFmtId="188" fontId="4" fillId="0" borderId="134" xfId="49" applyNumberFormat="1" applyFont="1" applyBorder="1" applyAlignment="1" applyProtection="1">
      <alignment horizontal="right" vertical="center"/>
      <protection locked="0"/>
    </xf>
    <xf numFmtId="0" fontId="3" fillId="0" borderId="69"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28" xfId="0" applyFont="1" applyBorder="1" applyAlignment="1" applyProtection="1">
      <alignment horizontal="center" vertical="center"/>
      <protection/>
    </xf>
    <xf numFmtId="0" fontId="4" fillId="42" borderId="67" xfId="0" applyFont="1" applyFill="1" applyBorder="1" applyAlignment="1">
      <alignment horizontal="center" vertical="center"/>
    </xf>
    <xf numFmtId="0" fontId="4" fillId="42" borderId="87" xfId="0" applyFont="1" applyFill="1" applyBorder="1" applyAlignment="1">
      <alignment horizontal="center" vertical="center"/>
    </xf>
    <xf numFmtId="0" fontId="4" fillId="0" borderId="135" xfId="0" applyFont="1" applyBorder="1" applyAlignment="1" applyProtection="1">
      <alignment horizontal="center" vertical="center"/>
      <protection locked="0"/>
    </xf>
    <xf numFmtId="0" fontId="4" fillId="0" borderId="136" xfId="0" applyFont="1" applyBorder="1" applyAlignment="1" applyProtection="1">
      <alignment horizontal="center" vertical="center"/>
      <protection locked="0"/>
    </xf>
    <xf numFmtId="0" fontId="23" fillId="0" borderId="88"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21" xfId="61" applyFont="1" applyBorder="1" applyAlignment="1">
      <alignment horizontal="center" vertical="center"/>
      <protection/>
    </xf>
    <xf numFmtId="0" fontId="0" fillId="0" borderId="137" xfId="61" applyFont="1" applyBorder="1" applyAlignment="1">
      <alignment horizontal="center" vertical="center"/>
      <protection/>
    </xf>
    <xf numFmtId="0" fontId="0" fillId="0" borderId="123" xfId="61" applyBorder="1" applyAlignment="1">
      <alignment horizontal="center" vertical="center"/>
      <protection/>
    </xf>
    <xf numFmtId="0" fontId="0" fillId="0" borderId="105" xfId="61" applyBorder="1" applyAlignment="1">
      <alignment horizontal="center" vertical="center"/>
      <protection/>
    </xf>
    <xf numFmtId="188" fontId="4" fillId="0" borderId="132" xfId="49" applyNumberFormat="1" applyFont="1" applyBorder="1" applyAlignment="1" applyProtection="1">
      <alignment horizontal="right" vertical="center"/>
      <protection/>
    </xf>
    <xf numFmtId="188" fontId="4" fillId="0" borderId="133" xfId="49" applyNumberFormat="1" applyFont="1" applyBorder="1" applyAlignment="1" applyProtection="1">
      <alignment horizontal="right" vertical="center"/>
      <protection/>
    </xf>
    <xf numFmtId="188" fontId="4" fillId="0" borderId="134" xfId="49" applyNumberFormat="1" applyFont="1" applyBorder="1" applyAlignment="1" applyProtection="1">
      <alignment horizontal="right" vertical="center"/>
      <protection/>
    </xf>
    <xf numFmtId="0" fontId="3" fillId="38" borderId="73" xfId="0" applyFont="1" applyFill="1" applyBorder="1" applyAlignment="1">
      <alignment horizontal="left" vertical="top" wrapText="1"/>
    </xf>
    <xf numFmtId="0" fontId="4" fillId="44" borderId="76" xfId="0" applyFont="1" applyFill="1" applyBorder="1" applyAlignment="1">
      <alignment horizontal="center" vertical="center" wrapText="1"/>
    </xf>
    <xf numFmtId="0" fontId="4" fillId="44" borderId="138" xfId="0" applyFont="1" applyFill="1" applyBorder="1" applyAlignment="1">
      <alignment horizontal="center" vertical="center" wrapText="1"/>
    </xf>
    <xf numFmtId="0" fontId="3" fillId="37" borderId="80" xfId="0" applyFont="1" applyFill="1" applyBorder="1" applyAlignment="1">
      <alignment horizontal="center" vertical="center"/>
    </xf>
    <xf numFmtId="0" fontId="3" fillId="37" borderId="64" xfId="0" applyFont="1" applyFill="1" applyBorder="1" applyAlignment="1">
      <alignment horizontal="center" vertical="center"/>
    </xf>
    <xf numFmtId="0" fontId="15" fillId="37" borderId="70" xfId="0" applyFont="1" applyFill="1" applyBorder="1" applyAlignment="1">
      <alignment horizontal="center" vertical="center" wrapText="1"/>
    </xf>
    <xf numFmtId="0" fontId="15" fillId="37" borderId="78" xfId="0" applyFont="1" applyFill="1" applyBorder="1" applyAlignment="1">
      <alignment horizontal="center" vertical="center" wrapText="1"/>
    </xf>
    <xf numFmtId="0" fontId="15" fillId="37" borderId="81" xfId="0" applyFont="1" applyFill="1" applyBorder="1" applyAlignment="1">
      <alignment horizontal="center" vertical="center" wrapText="1"/>
    </xf>
    <xf numFmtId="0" fontId="3" fillId="37" borderId="58" xfId="0" applyFont="1" applyFill="1" applyBorder="1" applyAlignment="1">
      <alignment horizontal="center" vertical="center" wrapText="1"/>
    </xf>
    <xf numFmtId="49" fontId="15" fillId="37" borderId="96" xfId="0" applyNumberFormat="1" applyFont="1" applyFill="1" applyBorder="1" applyAlignment="1">
      <alignment horizontal="center" vertical="center" wrapText="1"/>
    </xf>
    <xf numFmtId="49" fontId="15" fillId="37" borderId="111" xfId="0" applyNumberFormat="1" applyFont="1" applyFill="1" applyBorder="1" applyAlignment="1">
      <alignment horizontal="center" vertical="center" wrapText="1"/>
    </xf>
    <xf numFmtId="49" fontId="15" fillId="37" borderId="42" xfId="0" applyNumberFormat="1" applyFont="1" applyFill="1" applyBorder="1" applyAlignment="1">
      <alignment horizontal="center" vertical="center" wrapText="1"/>
    </xf>
    <xf numFmtId="0" fontId="3" fillId="37" borderId="38" xfId="0" applyFont="1" applyFill="1" applyBorder="1" applyAlignment="1">
      <alignment horizontal="center" vertical="center" wrapText="1"/>
    </xf>
    <xf numFmtId="0" fontId="3" fillId="37" borderId="139"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3" fillId="37" borderId="130"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131"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92" xfId="0" applyFont="1" applyFill="1" applyBorder="1" applyAlignment="1">
      <alignment horizontal="center" vertical="center" wrapText="1"/>
    </xf>
    <xf numFmtId="0" fontId="3" fillId="37" borderId="81"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40" xfId="0" applyFont="1" applyFill="1" applyBorder="1" applyAlignment="1">
      <alignment horizontal="center" vertical="center" wrapText="1"/>
    </xf>
    <xf numFmtId="49" fontId="15" fillId="37" borderId="113" xfId="0" applyNumberFormat="1" applyFont="1" applyFill="1" applyBorder="1" applyAlignment="1">
      <alignment horizontal="center" vertical="center" wrapText="1"/>
    </xf>
    <xf numFmtId="0" fontId="3" fillId="37" borderId="56" xfId="0" applyFont="1" applyFill="1" applyBorder="1" applyAlignment="1">
      <alignment horizontal="center" vertical="center" wrapText="1"/>
    </xf>
    <xf numFmtId="0" fontId="3" fillId="37" borderId="141"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37" borderId="142"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39" borderId="110" xfId="0" applyFont="1" applyFill="1" applyBorder="1" applyAlignment="1">
      <alignment horizontal="center" vertical="center" wrapText="1"/>
    </xf>
    <xf numFmtId="0" fontId="3" fillId="39" borderId="143" xfId="0" applyFont="1" applyFill="1" applyBorder="1" applyAlignment="1">
      <alignment horizontal="center" vertical="center"/>
    </xf>
    <xf numFmtId="0" fontId="15" fillId="37" borderId="144" xfId="0" applyFont="1" applyFill="1" applyBorder="1" applyAlignment="1">
      <alignment horizontal="center" vertical="center" wrapText="1"/>
    </xf>
    <xf numFmtId="0" fontId="54" fillId="37" borderId="0" xfId="0" applyFont="1" applyFill="1" applyBorder="1" applyAlignment="1">
      <alignment horizontal="center" vertical="center" wrapText="1"/>
    </xf>
    <xf numFmtId="0" fontId="2" fillId="44" borderId="67" xfId="0" applyFont="1" applyFill="1" applyBorder="1" applyAlignment="1">
      <alignment horizontal="center" vertical="center"/>
    </xf>
    <xf numFmtId="0" fontId="2" fillId="44" borderId="145" xfId="0" applyFont="1" applyFill="1" applyBorder="1" applyAlignment="1">
      <alignment horizontal="center" vertical="center"/>
    </xf>
    <xf numFmtId="0" fontId="2" fillId="44" borderId="72" xfId="0" applyFont="1" applyFill="1" applyBorder="1" applyAlignment="1">
      <alignment horizontal="center" vertical="center"/>
    </xf>
    <xf numFmtId="0" fontId="2" fillId="44" borderId="73" xfId="0" applyFont="1" applyFill="1" applyBorder="1" applyAlignment="1">
      <alignment horizontal="center" vertical="center"/>
    </xf>
    <xf numFmtId="0" fontId="2" fillId="44" borderId="129" xfId="0" applyFont="1" applyFill="1" applyBorder="1" applyAlignment="1">
      <alignment horizontal="center" vertical="center"/>
    </xf>
    <xf numFmtId="0" fontId="2" fillId="44" borderId="90" xfId="0" applyFont="1" applyFill="1" applyBorder="1" applyAlignment="1">
      <alignment horizontal="center" vertical="center"/>
    </xf>
    <xf numFmtId="0" fontId="2" fillId="44" borderId="89" xfId="0" applyFont="1" applyFill="1" applyBorder="1" applyAlignment="1">
      <alignment horizontal="center" vertical="center"/>
    </xf>
    <xf numFmtId="0" fontId="2" fillId="44" borderId="146" xfId="0" applyFont="1" applyFill="1" applyBorder="1" applyAlignment="1">
      <alignment horizontal="center" vertical="center"/>
    </xf>
    <xf numFmtId="0" fontId="4" fillId="37" borderId="69" xfId="0" applyFont="1" applyFill="1" applyBorder="1" applyAlignment="1">
      <alignment horizontal="center" vertical="center" wrapText="1"/>
    </xf>
    <xf numFmtId="0" fontId="4" fillId="37" borderId="73" xfId="0" applyFont="1" applyFill="1" applyBorder="1" applyAlignment="1">
      <alignment horizontal="center" vertical="center"/>
    </xf>
    <xf numFmtId="0" fontId="4" fillId="37" borderId="71" xfId="0" applyFont="1" applyFill="1" applyBorder="1" applyAlignment="1">
      <alignment horizontal="center" vertical="center"/>
    </xf>
    <xf numFmtId="0" fontId="4" fillId="37" borderId="77"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33" xfId="0" applyFont="1" applyFill="1" applyBorder="1" applyAlignment="1">
      <alignment horizontal="center" vertical="center"/>
    </xf>
    <xf numFmtId="0" fontId="4" fillId="37" borderId="60" xfId="0" applyFont="1" applyFill="1" applyBorder="1" applyAlignment="1">
      <alignment horizontal="center" vertical="center"/>
    </xf>
    <xf numFmtId="0" fontId="4" fillId="37" borderId="32" xfId="0" applyFont="1" applyFill="1" applyBorder="1" applyAlignment="1">
      <alignment horizontal="center" vertical="center"/>
    </xf>
    <xf numFmtId="0" fontId="4" fillId="37" borderId="65" xfId="0" applyFont="1" applyFill="1" applyBorder="1" applyAlignment="1">
      <alignment horizontal="center" vertical="center"/>
    </xf>
    <xf numFmtId="0" fontId="3" fillId="37" borderId="43" xfId="0" applyFont="1" applyFill="1" applyBorder="1" applyAlignment="1">
      <alignment horizontal="center" vertical="center" wrapText="1"/>
    </xf>
    <xf numFmtId="49" fontId="6" fillId="37" borderId="88" xfId="0" applyNumberFormat="1" applyFont="1" applyFill="1" applyBorder="1" applyAlignment="1">
      <alignment horizontal="center" vertical="center" wrapText="1"/>
    </xf>
    <xf numFmtId="49" fontId="6" fillId="37" borderId="20" xfId="0" applyNumberFormat="1" applyFont="1" applyFill="1" applyBorder="1" applyAlignment="1">
      <alignment horizontal="center" vertical="center" wrapText="1"/>
    </xf>
    <xf numFmtId="0" fontId="26" fillId="0" borderId="100" xfId="0" applyFont="1" applyBorder="1" applyAlignment="1">
      <alignment horizontal="center" vertical="center"/>
    </xf>
    <xf numFmtId="0" fontId="26" fillId="0" borderId="80" xfId="0" applyFont="1" applyBorder="1" applyAlignment="1">
      <alignment horizontal="center" vertical="center"/>
    </xf>
    <xf numFmtId="0" fontId="26" fillId="0" borderId="64" xfId="0" applyFont="1" applyBorder="1" applyAlignment="1">
      <alignment horizontal="center" vertical="center"/>
    </xf>
    <xf numFmtId="0" fontId="26" fillId="0" borderId="31" xfId="0" applyFont="1" applyBorder="1" applyAlignment="1">
      <alignment horizontal="center" vertical="center"/>
    </xf>
    <xf numFmtId="0" fontId="3" fillId="0" borderId="13" xfId="0" applyFont="1" applyBorder="1" applyAlignment="1" applyProtection="1">
      <alignment horizontal="center" vertical="center"/>
      <protection/>
    </xf>
    <xf numFmtId="0" fontId="3" fillId="0" borderId="121" xfId="0" applyFont="1" applyBorder="1" applyAlignment="1" applyProtection="1">
      <alignment horizontal="center" vertical="center"/>
      <protection/>
    </xf>
    <xf numFmtId="0" fontId="3" fillId="0" borderId="140" xfId="0" applyFont="1" applyBorder="1" applyAlignment="1" applyProtection="1">
      <alignment horizontal="center" vertical="center"/>
      <protection/>
    </xf>
    <xf numFmtId="38" fontId="4" fillId="0" borderId="13" xfId="49" applyFont="1" applyBorder="1" applyAlignment="1" applyProtection="1">
      <alignment horizontal="center" vertical="center"/>
      <protection locked="0"/>
    </xf>
    <xf numFmtId="38" fontId="4" fillId="0" borderId="121" xfId="49" applyFont="1" applyBorder="1" applyAlignment="1" applyProtection="1">
      <alignment horizontal="center" vertical="center"/>
      <protection locked="0"/>
    </xf>
    <xf numFmtId="38" fontId="4" fillId="0" borderId="140" xfId="49"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38" fontId="4" fillId="36" borderId="34" xfId="49" applyFont="1" applyFill="1" applyBorder="1" applyAlignment="1" applyProtection="1">
      <alignment vertical="center" wrapText="1"/>
      <protection/>
    </xf>
    <xf numFmtId="0" fontId="4" fillId="0" borderId="34" xfId="0" applyFont="1" applyBorder="1" applyAlignment="1" applyProtection="1">
      <alignment horizontal="center" vertical="center" wrapText="1"/>
      <protection locked="0"/>
    </xf>
    <xf numFmtId="38" fontId="3" fillId="36" borderId="34" xfId="49" applyFont="1" applyFill="1" applyBorder="1" applyAlignment="1" applyProtection="1">
      <alignment horizontal="center" vertical="center" wrapText="1"/>
      <protection/>
    </xf>
    <xf numFmtId="0" fontId="3" fillId="0" borderId="32" xfId="0" applyFont="1" applyBorder="1" applyAlignment="1" applyProtection="1">
      <alignment vertical="center" shrinkToFit="1"/>
      <protection/>
    </xf>
    <xf numFmtId="0" fontId="3" fillId="0" borderId="46" xfId="0" applyFont="1" applyBorder="1" applyAlignment="1" applyProtection="1">
      <alignment horizontal="right" vertical="center"/>
      <protection/>
    </xf>
    <xf numFmtId="0" fontId="3" fillId="0" borderId="58" xfId="0" applyFont="1" applyBorder="1" applyAlignment="1" applyProtection="1">
      <alignment horizontal="right" vertical="center"/>
      <protection/>
    </xf>
    <xf numFmtId="0" fontId="3" fillId="0" borderId="70"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3" fillId="0" borderId="94"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4" fillId="33" borderId="34" xfId="0" applyFont="1" applyFill="1" applyBorder="1" applyAlignment="1" applyProtection="1">
      <alignment horizontal="right" vertical="center"/>
      <protection/>
    </xf>
    <xf numFmtId="178" fontId="4" fillId="33" borderId="34" xfId="0" applyNumberFormat="1" applyFont="1" applyFill="1" applyBorder="1" applyAlignment="1" applyProtection="1">
      <alignment horizontal="right" vertical="center"/>
      <protection/>
    </xf>
    <xf numFmtId="178" fontId="4" fillId="33" borderId="39" xfId="0" applyNumberFormat="1" applyFont="1" applyFill="1" applyBorder="1" applyAlignment="1" applyProtection="1">
      <alignment horizontal="right" vertical="center"/>
      <protection/>
    </xf>
    <xf numFmtId="0" fontId="3" fillId="0" borderId="44"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15" fillId="0" borderId="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0" xfId="0" applyFont="1" applyAlignment="1" applyProtection="1">
      <alignment horizontal="left" vertical="top" wrapText="1"/>
      <protection/>
    </xf>
    <xf numFmtId="0" fontId="3" fillId="42" borderId="46" xfId="0" applyFont="1" applyFill="1" applyBorder="1" applyAlignment="1" applyProtection="1">
      <alignment horizontal="center" vertical="center"/>
      <protection/>
    </xf>
    <xf numFmtId="0" fontId="3" fillId="42" borderId="37" xfId="0" applyFont="1" applyFill="1" applyBorder="1" applyAlignment="1" applyProtection="1">
      <alignment horizontal="center" vertical="center"/>
      <protection/>
    </xf>
    <xf numFmtId="0" fontId="3" fillId="39" borderId="44" xfId="0" applyFont="1" applyFill="1" applyBorder="1" applyAlignment="1" applyProtection="1">
      <alignment horizontal="center" vertical="center"/>
      <protection/>
    </xf>
    <xf numFmtId="0" fontId="3" fillId="39" borderId="16" xfId="0" applyFont="1" applyFill="1" applyBorder="1" applyAlignment="1" applyProtection="1">
      <alignment horizontal="center" vertical="center"/>
      <protection/>
    </xf>
    <xf numFmtId="0" fontId="3" fillId="42" borderId="59" xfId="0" applyFont="1" applyFill="1" applyBorder="1" applyAlignment="1" applyProtection="1">
      <alignment horizontal="center" vertical="center"/>
      <protection/>
    </xf>
    <xf numFmtId="196" fontId="3" fillId="0" borderId="35" xfId="0" applyNumberFormat="1" applyFont="1" applyBorder="1" applyAlignment="1" applyProtection="1">
      <alignment horizontal="center" vertical="center"/>
      <protection/>
    </xf>
    <xf numFmtId="196" fontId="3" fillId="0" borderId="39" xfId="0" applyNumberFormat="1" applyFont="1" applyBorder="1" applyAlignment="1" applyProtection="1">
      <alignment horizontal="center" vertical="center"/>
      <protection/>
    </xf>
    <xf numFmtId="196" fontId="3" fillId="0" borderId="44" xfId="0" applyNumberFormat="1" applyFont="1" applyBorder="1" applyAlignment="1" applyProtection="1">
      <alignment horizontal="center" vertical="center"/>
      <protection/>
    </xf>
    <xf numFmtId="196" fontId="3" fillId="0" borderId="55" xfId="0" applyNumberFormat="1" applyFont="1" applyBorder="1" applyAlignment="1" applyProtection="1">
      <alignment horizontal="center" vertical="center"/>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4" fillId="33" borderId="121" xfId="0" applyFont="1" applyFill="1" applyBorder="1" applyAlignment="1" applyProtection="1">
      <alignment horizontal="right" vertical="center" wrapText="1"/>
      <protection/>
    </xf>
    <xf numFmtId="0" fontId="4" fillId="33" borderId="108" xfId="0" applyFont="1" applyFill="1" applyBorder="1" applyAlignment="1" applyProtection="1">
      <alignment horizontal="right" vertical="center" wrapText="1"/>
      <protection/>
    </xf>
    <xf numFmtId="0" fontId="4" fillId="36" borderId="147" xfId="0" applyFont="1" applyFill="1" applyBorder="1" applyAlignment="1" applyProtection="1">
      <alignment horizontal="right" vertical="center" wrapText="1"/>
      <protection locked="0"/>
    </xf>
    <xf numFmtId="0" fontId="4" fillId="33" borderId="17" xfId="0" applyFont="1" applyFill="1" applyBorder="1" applyAlignment="1" applyProtection="1">
      <alignment horizontal="right" vertical="center" wrapText="1"/>
      <protection/>
    </xf>
    <xf numFmtId="0" fontId="4" fillId="33" borderId="18" xfId="0" applyFont="1" applyFill="1" applyBorder="1" applyAlignment="1" applyProtection="1">
      <alignment horizontal="right" vertical="center" wrapText="1"/>
      <protection/>
    </xf>
    <xf numFmtId="0" fontId="3" fillId="0" borderId="16" xfId="0" applyFont="1" applyBorder="1" applyAlignment="1" applyProtection="1">
      <alignment horizontal="center" vertical="center" wrapText="1"/>
      <protection/>
    </xf>
    <xf numFmtId="0" fontId="4" fillId="36" borderId="148" xfId="0" applyFont="1" applyFill="1" applyBorder="1" applyAlignment="1" applyProtection="1">
      <alignment horizontal="right" vertical="center" wrapText="1"/>
      <protection/>
    </xf>
    <xf numFmtId="0" fontId="4" fillId="36" borderId="149" xfId="0" applyFont="1" applyFill="1" applyBorder="1" applyAlignment="1" applyProtection="1">
      <alignment horizontal="right" vertical="center" wrapText="1"/>
      <protection/>
    </xf>
    <xf numFmtId="0" fontId="4" fillId="36" borderId="150" xfId="0" applyFont="1" applyFill="1" applyBorder="1" applyAlignment="1" applyProtection="1">
      <alignment horizontal="right" vertical="center" wrapText="1"/>
      <protection/>
    </xf>
    <xf numFmtId="0" fontId="4" fillId="0" borderId="118" xfId="0" applyFont="1" applyBorder="1" applyAlignment="1" applyProtection="1">
      <alignment horizontal="center" vertical="center"/>
      <protection/>
    </xf>
    <xf numFmtId="0" fontId="4" fillId="0" borderId="119" xfId="0" applyFont="1" applyBorder="1" applyAlignment="1" applyProtection="1">
      <alignment horizontal="center" vertical="center"/>
      <protection/>
    </xf>
    <xf numFmtId="179" fontId="4" fillId="33" borderId="37" xfId="0" applyNumberFormat="1" applyFont="1" applyFill="1" applyBorder="1" applyAlignment="1" applyProtection="1">
      <alignment horizontal="right" vertical="center"/>
      <protection/>
    </xf>
    <xf numFmtId="179" fontId="4" fillId="33" borderId="74" xfId="0" applyNumberFormat="1" applyFont="1" applyFill="1" applyBorder="1" applyAlignment="1" applyProtection="1">
      <alignment horizontal="right" vertical="center"/>
      <protection/>
    </xf>
    <xf numFmtId="0" fontId="3" fillId="0" borderId="113"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4" fillId="33" borderId="142" xfId="0" applyFont="1" applyFill="1" applyBorder="1" applyAlignment="1" applyProtection="1">
      <alignment horizontal="center" vertical="center"/>
      <protection/>
    </xf>
    <xf numFmtId="0" fontId="4" fillId="33" borderId="58" xfId="0" applyFont="1" applyFill="1" applyBorder="1" applyAlignment="1" applyProtection="1">
      <alignment horizontal="center" vertical="center"/>
      <protection/>
    </xf>
    <xf numFmtId="0" fontId="4" fillId="33" borderId="59" xfId="0" applyFont="1" applyFill="1" applyBorder="1" applyAlignment="1" applyProtection="1">
      <alignment horizontal="center" vertical="center"/>
      <protection/>
    </xf>
    <xf numFmtId="0" fontId="4" fillId="36" borderId="34" xfId="0" applyFont="1" applyFill="1" applyBorder="1" applyAlignment="1" applyProtection="1">
      <alignment horizontal="right" vertical="center" wrapText="1"/>
      <protection/>
    </xf>
    <xf numFmtId="0" fontId="4" fillId="0" borderId="117" xfId="0" applyFont="1" applyBorder="1" applyAlignment="1" applyProtection="1">
      <alignment horizontal="right" vertical="center"/>
      <protection locked="0"/>
    </xf>
    <xf numFmtId="0" fontId="4" fillId="0" borderId="118" xfId="0" applyFont="1" applyBorder="1" applyAlignment="1" applyProtection="1">
      <alignment horizontal="right" vertical="center"/>
      <protection locked="0"/>
    </xf>
    <xf numFmtId="0" fontId="3" fillId="0" borderId="88"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3" fillId="0" borderId="151" xfId="0" applyFont="1" applyBorder="1" applyAlignment="1" applyProtection="1">
      <alignment vertical="center" wrapText="1"/>
      <protection/>
    </xf>
    <xf numFmtId="0" fontId="3" fillId="0" borderId="152"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142" xfId="0" applyFont="1" applyBorder="1" applyAlignment="1" applyProtection="1">
      <alignment horizontal="center" vertical="center" wrapText="1"/>
      <protection/>
    </xf>
    <xf numFmtId="0" fontId="4" fillId="33" borderId="45"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15"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4" fillId="34" borderId="94" xfId="0" applyFont="1" applyFill="1" applyBorder="1" applyAlignment="1" applyProtection="1">
      <alignment horizontal="center" vertical="center"/>
      <protection/>
    </xf>
    <xf numFmtId="0" fontId="4" fillId="34" borderId="43" xfId="0" applyFont="1" applyFill="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123" fillId="0" borderId="29" xfId="0" applyFont="1" applyBorder="1" applyAlignment="1" applyProtection="1">
      <alignment horizontal="left" vertical="center" wrapText="1" readingOrder="1"/>
      <protection/>
    </xf>
    <xf numFmtId="0" fontId="123" fillId="0" borderId="25" xfId="0" applyFont="1" applyBorder="1" applyAlignment="1" applyProtection="1">
      <alignment horizontal="left" vertical="center" wrapText="1" readingOrder="1"/>
      <protection/>
    </xf>
    <xf numFmtId="58" fontId="3" fillId="0" borderId="58" xfId="0" applyNumberFormat="1" applyFont="1" applyBorder="1" applyAlignment="1" applyProtection="1">
      <alignment vertical="center"/>
      <protection/>
    </xf>
    <xf numFmtId="0" fontId="3" fillId="0" borderId="58" xfId="0" applyFont="1" applyBorder="1" applyAlignment="1" applyProtection="1">
      <alignment vertical="center"/>
      <protection/>
    </xf>
    <xf numFmtId="0" fontId="3" fillId="0" borderId="37" xfId="0" applyFont="1" applyBorder="1" applyAlignment="1" applyProtection="1">
      <alignment vertical="center"/>
      <protection/>
    </xf>
    <xf numFmtId="0" fontId="4" fillId="36" borderId="58" xfId="0" applyFont="1" applyFill="1" applyBorder="1" applyAlignment="1" applyProtection="1">
      <alignment horizontal="center" vertical="center" wrapText="1"/>
      <protection/>
    </xf>
    <xf numFmtId="0" fontId="4" fillId="36" borderId="59" xfId="0" applyFont="1" applyFill="1" applyBorder="1" applyAlignment="1" applyProtection="1">
      <alignment horizontal="center" vertical="center" wrapText="1"/>
      <protection/>
    </xf>
    <xf numFmtId="0" fontId="4" fillId="36" borderId="34"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21" xfId="0" applyFont="1" applyBorder="1" applyAlignment="1" applyProtection="1">
      <alignment vertical="center" wrapText="1"/>
      <protection/>
    </xf>
    <xf numFmtId="0" fontId="4" fillId="36" borderId="58" xfId="0" applyFont="1" applyFill="1" applyBorder="1" applyAlignment="1" applyProtection="1">
      <alignment horizontal="right" vertical="center" wrapText="1"/>
      <protection/>
    </xf>
    <xf numFmtId="9" fontId="4" fillId="33" borderId="15" xfId="0" applyNumberFormat="1" applyFont="1" applyFill="1" applyBorder="1" applyAlignment="1" applyProtection="1">
      <alignment horizontal="right" vertical="center" wrapText="1"/>
      <protection/>
    </xf>
    <xf numFmtId="9" fontId="4" fillId="33" borderId="128" xfId="0" applyNumberFormat="1" applyFont="1" applyFill="1" applyBorder="1" applyAlignment="1" applyProtection="1">
      <alignment horizontal="right" vertical="center" wrapText="1"/>
      <protection/>
    </xf>
    <xf numFmtId="9" fontId="4" fillId="33" borderId="107" xfId="0" applyNumberFormat="1" applyFont="1" applyFill="1" applyBorder="1" applyAlignment="1" applyProtection="1">
      <alignment horizontal="right" vertical="center" wrapText="1"/>
      <protection/>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3" fillId="0" borderId="35"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9" fontId="3" fillId="0" borderId="113" xfId="42" applyFont="1" applyBorder="1" applyAlignment="1" applyProtection="1">
      <alignment horizontal="center" vertical="center"/>
      <protection/>
    </xf>
    <xf numFmtId="9" fontId="3" fillId="0" borderId="81" xfId="42" applyFont="1" applyBorder="1" applyAlignment="1" applyProtection="1">
      <alignment horizontal="center" vertical="center"/>
      <protection/>
    </xf>
    <xf numFmtId="0" fontId="3" fillId="34" borderId="88" xfId="0" applyFont="1" applyFill="1" applyBorder="1" applyAlignment="1">
      <alignment horizontal="center" vertical="center"/>
    </xf>
    <xf numFmtId="0" fontId="3" fillId="34" borderId="153" xfId="0" applyFont="1" applyFill="1" applyBorder="1" applyAlignment="1">
      <alignment horizontal="center" vertical="center"/>
    </xf>
    <xf numFmtId="0" fontId="22" fillId="39" borderId="44" xfId="0" applyFont="1" applyFill="1" applyBorder="1" applyAlignment="1">
      <alignment horizontal="center" vertical="center" wrapText="1"/>
    </xf>
    <xf numFmtId="0" fontId="22" fillId="39" borderId="16" xfId="0" applyFont="1" applyFill="1" applyBorder="1" applyAlignment="1">
      <alignment horizontal="center" vertical="center" wrapText="1"/>
    </xf>
    <xf numFmtId="0" fontId="22" fillId="39" borderId="152" xfId="0" applyFont="1" applyFill="1" applyBorder="1" applyAlignment="1">
      <alignment horizontal="center" vertical="center"/>
    </xf>
    <xf numFmtId="0" fontId="22" fillId="39" borderId="110" xfId="0" applyFont="1" applyFill="1" applyBorder="1" applyAlignment="1">
      <alignment horizontal="center" vertical="center"/>
    </xf>
    <xf numFmtId="0" fontId="3" fillId="0" borderId="58" xfId="0" applyFont="1" applyBorder="1" applyAlignment="1" applyProtection="1">
      <alignment vertical="center" wrapText="1"/>
      <protection/>
    </xf>
    <xf numFmtId="0" fontId="3" fillId="0" borderId="37" xfId="0" applyFont="1" applyBorder="1" applyAlignment="1" applyProtection="1">
      <alignment vertical="center" wrapText="1"/>
      <protection/>
    </xf>
    <xf numFmtId="0" fontId="3" fillId="0" borderId="34" xfId="0" applyFont="1" applyBorder="1" applyAlignment="1" applyProtection="1">
      <alignment vertical="center" wrapText="1"/>
      <protection/>
    </xf>
    <xf numFmtId="0" fontId="4" fillId="36" borderId="154" xfId="0" applyFont="1" applyFill="1" applyBorder="1" applyAlignment="1" applyProtection="1">
      <alignment horizontal="right" vertical="center" wrapText="1"/>
      <protection/>
    </xf>
    <xf numFmtId="0" fontId="4" fillId="36" borderId="154" xfId="0" applyFont="1" applyFill="1" applyBorder="1" applyAlignment="1" applyProtection="1">
      <alignment horizontal="center" vertical="center" wrapText="1"/>
      <protection/>
    </xf>
    <xf numFmtId="0" fontId="0" fillId="0" borderId="59" xfId="0" applyBorder="1" applyAlignment="1">
      <alignment horizontal="center" vertical="center"/>
    </xf>
    <xf numFmtId="0" fontId="0" fillId="0" borderId="55" xfId="0" applyBorder="1" applyAlignment="1">
      <alignment horizontal="center" vertical="center"/>
    </xf>
    <xf numFmtId="181" fontId="3" fillId="0" borderId="13" xfId="0" applyNumberFormat="1" applyFont="1" applyBorder="1" applyAlignment="1">
      <alignment horizontal="center" vertical="center"/>
    </xf>
    <xf numFmtId="181" fontId="3" fillId="0" borderId="140" xfId="0" applyNumberFormat="1" applyFont="1" applyBorder="1" applyAlignment="1">
      <alignment horizontal="center" vertical="center"/>
    </xf>
    <xf numFmtId="0" fontId="0" fillId="0" borderId="46"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22" fillId="39" borderId="58" xfId="0" applyFont="1" applyFill="1" applyBorder="1" applyAlignment="1">
      <alignment horizontal="center" vertical="center"/>
    </xf>
    <xf numFmtId="0" fontId="22" fillId="39" borderId="59" xfId="0" applyFont="1" applyFill="1" applyBorder="1" applyAlignment="1">
      <alignment horizontal="center" vertical="center"/>
    </xf>
    <xf numFmtId="0" fontId="22" fillId="39" borderId="37" xfId="0" applyFont="1" applyFill="1" applyBorder="1" applyAlignment="1">
      <alignment horizontal="center" vertical="center"/>
    </xf>
    <xf numFmtId="0" fontId="22" fillId="39" borderId="142" xfId="0" applyFont="1" applyFill="1" applyBorder="1" applyAlignment="1">
      <alignment horizontal="center" vertical="center"/>
    </xf>
    <xf numFmtId="0" fontId="6" fillId="0" borderId="0" xfId="0" applyFont="1" applyAlignment="1">
      <alignment horizontal="left" vertical="center"/>
    </xf>
    <xf numFmtId="0" fontId="27" fillId="0" borderId="73" xfId="0" applyFont="1" applyBorder="1" applyAlignment="1">
      <alignment horizontal="left" vertical="center"/>
    </xf>
    <xf numFmtId="195" fontId="4" fillId="36" borderId="72" xfId="0" applyNumberFormat="1" applyFont="1" applyFill="1" applyBorder="1" applyAlignment="1" applyProtection="1">
      <alignment horizontal="right" vertical="center" wrapText="1"/>
      <protection/>
    </xf>
    <xf numFmtId="195" fontId="4" fillId="36" borderId="73" xfId="0" applyNumberFormat="1" applyFont="1" applyFill="1" applyBorder="1" applyAlignment="1" applyProtection="1">
      <alignment horizontal="right" vertical="center" wrapText="1"/>
      <protection/>
    </xf>
    <xf numFmtId="195" fontId="4" fillId="36" borderId="73" xfId="0" applyNumberFormat="1" applyFont="1" applyFill="1" applyBorder="1" applyAlignment="1" applyProtection="1">
      <alignment horizontal="center" vertical="center" wrapText="1"/>
      <protection/>
    </xf>
    <xf numFmtId="0" fontId="21" fillId="0" borderId="73" xfId="0" applyFont="1" applyBorder="1" applyAlignment="1">
      <alignment horizontal="left" vertical="center"/>
    </xf>
    <xf numFmtId="0" fontId="3" fillId="0" borderId="19" xfId="0" applyFont="1" applyBorder="1" applyAlignment="1" applyProtection="1">
      <alignment horizontal="center" vertical="center" wrapText="1"/>
      <protection/>
    </xf>
    <xf numFmtId="0" fontId="3" fillId="0" borderId="155" xfId="0" applyFont="1" applyBorder="1" applyAlignment="1" applyProtection="1">
      <alignment horizontal="left" vertical="center" wrapText="1"/>
      <protection/>
    </xf>
    <xf numFmtId="0" fontId="3" fillId="0" borderId="152" xfId="0" applyFont="1" applyBorder="1" applyAlignment="1" applyProtection="1">
      <alignment vertical="center" wrapText="1"/>
      <protection/>
    </xf>
    <xf numFmtId="0" fontId="3" fillId="0" borderId="74" xfId="0" applyFont="1" applyBorder="1" applyAlignment="1" applyProtection="1">
      <alignment vertical="center" wrapText="1"/>
      <protection/>
    </xf>
    <xf numFmtId="0" fontId="3" fillId="0" borderId="156" xfId="0" applyFont="1" applyBorder="1" applyAlignment="1" applyProtection="1">
      <alignment vertical="center" wrapText="1"/>
      <protection/>
    </xf>
    <xf numFmtId="0" fontId="4" fillId="33" borderId="103" xfId="0" applyFont="1" applyFill="1" applyBorder="1" applyAlignment="1" applyProtection="1">
      <alignment horizontal="center" vertical="center" wrapText="1"/>
      <protection/>
    </xf>
    <xf numFmtId="0" fontId="4" fillId="33" borderId="123" xfId="0" applyFont="1" applyFill="1" applyBorder="1" applyAlignment="1" applyProtection="1">
      <alignment horizontal="center" vertical="center" wrapText="1"/>
      <protection/>
    </xf>
    <xf numFmtId="0" fontId="4" fillId="33" borderId="105" xfId="0" applyFont="1" applyFill="1" applyBorder="1" applyAlignment="1" applyProtection="1">
      <alignment horizontal="center" vertical="center" wrapText="1"/>
      <protection/>
    </xf>
    <xf numFmtId="0" fontId="3" fillId="0" borderId="69"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7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60" xfId="0" applyFont="1" applyBorder="1" applyAlignment="1">
      <alignment horizontal="center" vertical="center"/>
    </xf>
    <xf numFmtId="0" fontId="3" fillId="0" borderId="32" xfId="0" applyFont="1" applyBorder="1" applyAlignment="1">
      <alignment horizontal="center" vertical="center"/>
    </xf>
    <xf numFmtId="0" fontId="3" fillId="0" borderId="65" xfId="0" applyFont="1" applyBorder="1" applyAlignment="1">
      <alignment horizontal="center" vertical="center"/>
    </xf>
    <xf numFmtId="0" fontId="3" fillId="0" borderId="69" xfId="0" applyFont="1" applyBorder="1" applyAlignment="1">
      <alignment horizontal="left" vertical="top" wrapText="1"/>
    </xf>
    <xf numFmtId="0" fontId="3" fillId="0" borderId="73" xfId="0" applyFont="1" applyBorder="1" applyAlignment="1">
      <alignment horizontal="left" vertical="top"/>
    </xf>
    <xf numFmtId="0" fontId="3" fillId="0" borderId="71" xfId="0" applyFont="1" applyBorder="1" applyAlignment="1">
      <alignment horizontal="left" vertical="top"/>
    </xf>
    <xf numFmtId="0" fontId="3" fillId="0" borderId="77" xfId="0" applyFont="1" applyBorder="1" applyAlignment="1">
      <alignment horizontal="left" vertical="top"/>
    </xf>
    <xf numFmtId="0" fontId="3" fillId="0" borderId="0" xfId="0" applyFont="1" applyBorder="1" applyAlignment="1">
      <alignment horizontal="left" vertical="top"/>
    </xf>
    <xf numFmtId="0" fontId="3" fillId="0" borderId="33" xfId="0" applyFont="1" applyBorder="1" applyAlignment="1">
      <alignment horizontal="left" vertical="top"/>
    </xf>
    <xf numFmtId="0" fontId="3" fillId="0" borderId="60" xfId="0" applyFont="1" applyBorder="1" applyAlignment="1">
      <alignment horizontal="left" vertical="top"/>
    </xf>
    <xf numFmtId="0" fontId="3" fillId="0" borderId="32" xfId="0" applyFont="1" applyBorder="1" applyAlignment="1">
      <alignment horizontal="left" vertical="top"/>
    </xf>
    <xf numFmtId="0" fontId="3" fillId="0" borderId="65" xfId="0" applyFont="1" applyBorder="1" applyAlignment="1">
      <alignment horizontal="left" vertical="top"/>
    </xf>
    <xf numFmtId="0" fontId="3" fillId="39" borderId="34" xfId="0" applyFont="1" applyFill="1" applyBorder="1" applyAlignment="1">
      <alignment horizontal="center" vertical="center"/>
    </xf>
    <xf numFmtId="0" fontId="3" fillId="39" borderId="34" xfId="0" applyFont="1" applyFill="1" applyBorder="1" applyAlignment="1">
      <alignment horizontal="center" vertical="center" wrapText="1"/>
    </xf>
    <xf numFmtId="0" fontId="3" fillId="6" borderId="34" xfId="0" applyFont="1" applyFill="1" applyBorder="1" applyAlignment="1">
      <alignment horizontal="center" vertical="center"/>
    </xf>
    <xf numFmtId="0" fontId="8" fillId="0" borderId="0" xfId="43" applyAlignment="1" applyProtection="1">
      <alignment horizontal="left" vertical="center"/>
      <protection/>
    </xf>
    <xf numFmtId="0" fontId="4" fillId="0" borderId="117" xfId="0" applyFont="1" applyBorder="1" applyAlignment="1" applyProtection="1">
      <alignment horizontal="left" vertical="center" wrapText="1"/>
      <protection locked="0"/>
    </xf>
    <xf numFmtId="0" fontId="4" fillId="0" borderId="118" xfId="0" applyFont="1" applyBorder="1" applyAlignment="1" applyProtection="1">
      <alignment horizontal="left" vertical="center" wrapText="1"/>
      <protection locked="0"/>
    </xf>
    <xf numFmtId="0" fontId="4" fillId="0" borderId="119" xfId="0" applyFont="1" applyBorder="1" applyAlignment="1" applyProtection="1">
      <alignment horizontal="left" vertical="center" wrapText="1"/>
      <protection locked="0"/>
    </xf>
    <xf numFmtId="0" fontId="4" fillId="33" borderId="81"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4" fillId="33" borderId="93" xfId="0" applyFont="1" applyFill="1" applyBorder="1" applyAlignment="1" applyProtection="1">
      <alignment horizontal="center" vertical="center" wrapText="1"/>
      <protection/>
    </xf>
    <xf numFmtId="0" fontId="4" fillId="39" borderId="70" xfId="0" applyFont="1" applyFill="1" applyBorder="1" applyAlignment="1" applyProtection="1">
      <alignment horizontal="center" vertical="center"/>
      <protection/>
    </xf>
    <xf numFmtId="0" fontId="4" fillId="39" borderId="157" xfId="0" applyFont="1" applyFill="1" applyBorder="1" applyAlignment="1" applyProtection="1">
      <alignment horizontal="center" vertical="center"/>
      <protection/>
    </xf>
    <xf numFmtId="0" fontId="4" fillId="39" borderId="87" xfId="0" applyFont="1" applyFill="1" applyBorder="1" applyAlignment="1" applyProtection="1">
      <alignment horizontal="center" vertical="center" wrapText="1"/>
      <protection/>
    </xf>
    <xf numFmtId="0" fontId="4" fillId="39" borderId="91" xfId="0" applyFont="1" applyFill="1" applyBorder="1" applyAlignment="1" applyProtection="1">
      <alignment horizontal="center" vertical="center"/>
      <protection/>
    </xf>
    <xf numFmtId="0" fontId="4" fillId="39" borderId="20" xfId="0" applyFont="1" applyFill="1" applyBorder="1" applyAlignment="1" applyProtection="1">
      <alignment horizontal="center" vertical="center"/>
      <protection/>
    </xf>
    <xf numFmtId="0" fontId="4" fillId="39" borderId="21"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39" borderId="67" xfId="0" applyFont="1" applyFill="1" applyBorder="1" applyAlignment="1" applyProtection="1">
      <alignment horizontal="center" vertical="center"/>
      <protection/>
    </xf>
    <xf numFmtId="0" fontId="4" fillId="39" borderId="145" xfId="0" applyFont="1" applyFill="1" applyBorder="1" applyAlignment="1" applyProtection="1">
      <alignment horizontal="center" vertical="center"/>
      <protection/>
    </xf>
    <xf numFmtId="0" fontId="4" fillId="0" borderId="117" xfId="0" applyFont="1" applyBorder="1" applyAlignment="1" applyProtection="1">
      <alignment horizontal="right" vertical="center" wrapText="1"/>
      <protection locked="0"/>
    </xf>
    <xf numFmtId="0" fontId="4" fillId="0" borderId="118" xfId="0" applyFont="1" applyBorder="1" applyAlignment="1" applyProtection="1">
      <alignment horizontal="right" vertical="center" wrapText="1"/>
      <protection locked="0"/>
    </xf>
    <xf numFmtId="0" fontId="4" fillId="0" borderId="118" xfId="0" applyFont="1" applyBorder="1" applyAlignment="1" applyProtection="1">
      <alignment horizontal="center" vertical="center" wrapText="1"/>
      <protection/>
    </xf>
    <xf numFmtId="0" fontId="4" fillId="0" borderId="119" xfId="0" applyFont="1" applyBorder="1" applyAlignment="1" applyProtection="1">
      <alignment horizontal="center" vertical="center" wrapText="1"/>
      <protection/>
    </xf>
    <xf numFmtId="0" fontId="4" fillId="39" borderId="59" xfId="0" applyFont="1" applyFill="1" applyBorder="1" applyAlignment="1" applyProtection="1">
      <alignment horizontal="center" vertical="center"/>
      <protection/>
    </xf>
    <xf numFmtId="0" fontId="4" fillId="39" borderId="55" xfId="0" applyFont="1" applyFill="1" applyBorder="1" applyAlignment="1" applyProtection="1">
      <alignment horizontal="center" vertical="center"/>
      <protection/>
    </xf>
    <xf numFmtId="0" fontId="4" fillId="0" borderId="32" xfId="0" applyFont="1" applyBorder="1" applyAlignment="1" applyProtection="1">
      <alignment horizontal="left" vertical="center" wrapText="1"/>
      <protection/>
    </xf>
    <xf numFmtId="0" fontId="4" fillId="0" borderId="32" xfId="0" applyFont="1" applyBorder="1" applyAlignment="1" applyProtection="1">
      <alignment horizontal="left" vertical="center"/>
      <protection/>
    </xf>
    <xf numFmtId="0" fontId="4" fillId="39" borderId="46" xfId="0" applyFont="1" applyFill="1" applyBorder="1" applyAlignment="1" applyProtection="1">
      <alignment horizontal="center" vertical="center"/>
      <protection/>
    </xf>
    <xf numFmtId="0" fontId="4" fillId="39" borderId="44" xfId="0" applyFont="1" applyFill="1" applyBorder="1" applyAlignment="1" applyProtection="1">
      <alignment horizontal="center" vertical="center"/>
      <protection/>
    </xf>
    <xf numFmtId="0" fontId="4" fillId="39" borderId="58" xfId="0" applyFont="1" applyFill="1" applyBorder="1" applyAlignment="1" applyProtection="1">
      <alignment horizontal="center" vertical="center"/>
      <protection/>
    </xf>
    <xf numFmtId="0" fontId="4" fillId="39" borderId="45" xfId="0" applyFont="1" applyFill="1" applyBorder="1" applyAlignment="1" applyProtection="1">
      <alignment horizontal="center" vertical="center"/>
      <protection/>
    </xf>
    <xf numFmtId="0" fontId="4" fillId="39" borderId="72" xfId="0" applyFont="1" applyFill="1" applyBorder="1" applyAlignment="1" applyProtection="1">
      <alignment horizontal="center" vertical="center" wrapText="1"/>
      <protection/>
    </xf>
    <xf numFmtId="0" fontId="4" fillId="39" borderId="56" xfId="0" applyFont="1" applyFill="1" applyBorder="1" applyAlignment="1" applyProtection="1">
      <alignment horizontal="center" vertical="center" wrapText="1"/>
      <protection/>
    </xf>
    <xf numFmtId="0" fontId="4" fillId="36" borderId="158" xfId="0" applyFont="1" applyFill="1" applyBorder="1" applyAlignment="1" applyProtection="1">
      <alignment horizontal="right" vertical="center" wrapText="1"/>
      <protection/>
    </xf>
    <xf numFmtId="0" fontId="4" fillId="36" borderId="159" xfId="0" applyFont="1" applyFill="1" applyBorder="1" applyAlignment="1" applyProtection="1">
      <alignment horizontal="right" vertical="center" wrapText="1"/>
      <protection/>
    </xf>
    <xf numFmtId="0" fontId="4" fillId="36" borderId="159" xfId="0" applyFont="1" applyFill="1" applyBorder="1" applyAlignment="1" applyProtection="1">
      <alignment horizontal="center" vertical="center" wrapText="1"/>
      <protection/>
    </xf>
    <xf numFmtId="180" fontId="4" fillId="33" borderId="13" xfId="0" applyNumberFormat="1" applyFont="1" applyFill="1" applyBorder="1" applyAlignment="1" applyProtection="1">
      <alignment horizontal="right" vertical="center" wrapText="1"/>
      <protection/>
    </xf>
    <xf numFmtId="180" fontId="4" fillId="33" borderId="121" xfId="0" applyNumberFormat="1" applyFont="1" applyFill="1" applyBorder="1" applyAlignment="1" applyProtection="1">
      <alignment horizontal="right" vertical="center" wrapText="1"/>
      <protection/>
    </xf>
    <xf numFmtId="0" fontId="4" fillId="33" borderId="128" xfId="0" applyFont="1" applyFill="1" applyBorder="1" applyAlignment="1" applyProtection="1">
      <alignment horizontal="center" vertical="center" wrapText="1"/>
      <protection/>
    </xf>
    <xf numFmtId="0" fontId="4" fillId="33" borderId="107" xfId="0" applyFont="1" applyFill="1" applyBorder="1" applyAlignment="1" applyProtection="1">
      <alignment horizontal="center" vertical="center" wrapText="1"/>
      <protection/>
    </xf>
    <xf numFmtId="0" fontId="4" fillId="36" borderId="41" xfId="0" applyFont="1" applyFill="1" applyBorder="1" applyAlignment="1" applyProtection="1">
      <alignment horizontal="center" vertical="center" wrapText="1"/>
      <protection/>
    </xf>
    <xf numFmtId="0" fontId="4" fillId="36" borderId="40" xfId="0" applyFont="1" applyFill="1" applyBorder="1" applyAlignment="1" applyProtection="1">
      <alignment horizontal="center" vertical="center" wrapText="1"/>
      <protection/>
    </xf>
    <xf numFmtId="9" fontId="4" fillId="36" borderId="15" xfId="42" applyNumberFormat="1" applyFont="1" applyFill="1" applyBorder="1" applyAlignment="1" applyProtection="1">
      <alignment horizontal="center" vertical="center"/>
      <protection/>
    </xf>
    <xf numFmtId="9" fontId="4" fillId="36" borderId="128" xfId="42" applyNumberFormat="1" applyFont="1" applyFill="1" applyBorder="1" applyAlignment="1" applyProtection="1">
      <alignment horizontal="center" vertical="center"/>
      <protection/>
    </xf>
    <xf numFmtId="9" fontId="4" fillId="36" borderId="107" xfId="42" applyNumberFormat="1" applyFont="1" applyFill="1" applyBorder="1" applyAlignment="1" applyProtection="1">
      <alignment horizontal="center" vertical="center"/>
      <protection/>
    </xf>
    <xf numFmtId="0" fontId="6" fillId="0" borderId="140" xfId="0" applyFont="1" applyBorder="1" applyAlignment="1" applyProtection="1">
      <alignment horizontal="center" vertical="center" wrapText="1"/>
      <protection/>
    </xf>
    <xf numFmtId="0" fontId="4" fillId="36" borderId="140" xfId="0" applyFont="1" applyFill="1" applyBorder="1" applyAlignment="1" applyProtection="1">
      <alignment horizontal="right" vertical="center" wrapText="1"/>
      <protection/>
    </xf>
    <xf numFmtId="0" fontId="4" fillId="36" borderId="13" xfId="0" applyFont="1" applyFill="1" applyBorder="1" applyAlignment="1" applyProtection="1">
      <alignment horizontal="right" vertical="center" wrapText="1"/>
      <protection/>
    </xf>
    <xf numFmtId="0" fontId="4" fillId="36" borderId="140" xfId="0" applyFont="1" applyFill="1" applyBorder="1" applyAlignment="1" applyProtection="1">
      <alignment horizontal="center" vertical="center" wrapText="1"/>
      <protection/>
    </xf>
    <xf numFmtId="0" fontId="3" fillId="0" borderId="1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1"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36" borderId="70" xfId="0" applyFont="1" applyFill="1" applyBorder="1" applyAlignment="1" applyProtection="1">
      <alignment horizontal="right" vertical="center" wrapText="1"/>
      <protection/>
    </xf>
    <xf numFmtId="0" fontId="4" fillId="36" borderId="72" xfId="0" applyFont="1" applyFill="1" applyBorder="1" applyAlignment="1" applyProtection="1">
      <alignment horizontal="right" vertical="center" wrapText="1"/>
      <protection/>
    </xf>
    <xf numFmtId="0" fontId="4" fillId="36" borderId="129" xfId="0" applyFont="1" applyFill="1" applyBorder="1" applyAlignment="1" applyProtection="1">
      <alignment horizontal="center" vertical="center" wrapText="1"/>
      <protection/>
    </xf>
    <xf numFmtId="0" fontId="4" fillId="36" borderId="70" xfId="0" applyFont="1" applyFill="1" applyBorder="1" applyAlignment="1" applyProtection="1">
      <alignment horizontal="center" vertical="center" wrapText="1"/>
      <protection/>
    </xf>
    <xf numFmtId="0" fontId="4" fillId="36" borderId="72" xfId="0" applyFont="1" applyFill="1" applyBorder="1" applyAlignment="1" applyProtection="1">
      <alignment horizontal="center" vertical="center" wrapText="1"/>
      <protection/>
    </xf>
    <xf numFmtId="0" fontId="22" fillId="42" borderId="152" xfId="0" applyFont="1" applyFill="1" applyBorder="1" applyAlignment="1">
      <alignment horizontal="center" vertical="center"/>
    </xf>
    <xf numFmtId="0" fontId="22" fillId="42" borderId="122" xfId="0" applyFont="1" applyFill="1" applyBorder="1" applyAlignment="1">
      <alignment horizontal="center" vertical="center"/>
    </xf>
    <xf numFmtId="0" fontId="27" fillId="42" borderId="47" xfId="0" applyFont="1" applyFill="1" applyBorder="1" applyAlignment="1">
      <alignment horizontal="center" vertical="center" wrapText="1"/>
    </xf>
    <xf numFmtId="0" fontId="27" fillId="42" borderId="48" xfId="0" applyFont="1" applyFill="1" applyBorder="1" applyAlignment="1">
      <alignment horizontal="center" vertical="center"/>
    </xf>
    <xf numFmtId="0" fontId="27" fillId="39" borderId="48" xfId="0" applyFont="1" applyFill="1" applyBorder="1" applyAlignment="1">
      <alignment horizontal="center" vertical="center" wrapText="1"/>
    </xf>
    <xf numFmtId="0" fontId="27" fillId="39" borderId="49" xfId="0" applyFont="1" applyFill="1" applyBorder="1" applyAlignment="1">
      <alignment horizontal="center" vertical="center"/>
    </xf>
    <xf numFmtId="192" fontId="0" fillId="0" borderId="113" xfId="0" applyNumberFormat="1" applyFont="1" applyBorder="1" applyAlignment="1">
      <alignment horizontal="center" vertical="center"/>
    </xf>
    <xf numFmtId="192" fontId="0" fillId="0" borderId="81" xfId="0" applyNumberFormat="1" applyFont="1" applyBorder="1" applyAlignment="1">
      <alignment horizontal="center" vertical="center"/>
    </xf>
    <xf numFmtId="192" fontId="0" fillId="0" borderId="93" xfId="0" applyNumberFormat="1" applyFont="1" applyBorder="1" applyAlignment="1">
      <alignment horizontal="center" vertical="center"/>
    </xf>
    <xf numFmtId="0" fontId="30" fillId="39" borderId="67" xfId="0" applyFont="1" applyFill="1" applyBorder="1" applyAlignment="1" applyProtection="1">
      <alignment horizontal="center" vertical="center"/>
      <protection/>
    </xf>
    <xf numFmtId="0" fontId="30" fillId="39" borderId="113" xfId="0" applyFont="1" applyFill="1" applyBorder="1" applyAlignment="1" applyProtection="1">
      <alignment horizontal="center" vertical="center"/>
      <protection/>
    </xf>
    <xf numFmtId="0" fontId="30" fillId="39" borderId="70" xfId="0" applyFont="1" applyFill="1" applyBorder="1" applyAlignment="1" applyProtection="1">
      <alignment horizontal="center" vertical="center"/>
      <protection/>
    </xf>
    <xf numFmtId="0" fontId="30" fillId="39" borderId="81" xfId="0" applyFont="1" applyFill="1" applyBorder="1" applyAlignment="1" applyProtection="1">
      <alignment horizontal="center" vertical="center"/>
      <protection/>
    </xf>
    <xf numFmtId="0" fontId="30" fillId="39" borderId="87" xfId="0" applyFont="1" applyFill="1" applyBorder="1" applyAlignment="1" applyProtection="1">
      <alignment horizontal="center" vertical="center"/>
      <protection/>
    </xf>
    <xf numFmtId="0" fontId="30" fillId="39" borderId="93" xfId="0" applyFont="1" applyFill="1" applyBorder="1" applyAlignment="1" applyProtection="1">
      <alignment horizontal="center" vertical="center"/>
      <protection/>
    </xf>
    <xf numFmtId="0" fontId="4" fillId="0" borderId="117" xfId="0" applyFont="1" applyBorder="1" applyAlignment="1" applyProtection="1">
      <alignment horizontal="center" vertical="center" wrapText="1"/>
      <protection/>
    </xf>
    <xf numFmtId="0" fontId="4" fillId="39" borderId="113" xfId="0" applyFont="1" applyFill="1" applyBorder="1" applyAlignment="1" applyProtection="1">
      <alignment horizontal="center" vertical="center"/>
      <protection/>
    </xf>
    <xf numFmtId="0" fontId="4" fillId="39" borderId="81" xfId="0" applyFont="1" applyFill="1" applyBorder="1" applyAlignment="1" applyProtection="1">
      <alignment horizontal="center" vertical="center"/>
      <protection/>
    </xf>
    <xf numFmtId="0" fontId="4" fillId="39" borderId="71" xfId="0" applyFont="1" applyFill="1" applyBorder="1" applyAlignment="1" applyProtection="1">
      <alignment horizontal="center" vertical="center" wrapText="1"/>
      <protection/>
    </xf>
    <xf numFmtId="0" fontId="4" fillId="39" borderId="65" xfId="0" applyFont="1" applyFill="1" applyBorder="1" applyAlignment="1" applyProtection="1">
      <alignment horizontal="center" vertical="center" wrapText="1"/>
      <protection/>
    </xf>
    <xf numFmtId="0" fontId="6" fillId="0" borderId="155" xfId="0" applyFont="1" applyBorder="1" applyAlignment="1" applyProtection="1">
      <alignment horizontal="center" vertical="center" wrapText="1"/>
      <protection/>
    </xf>
    <xf numFmtId="0" fontId="6" fillId="0" borderId="121" xfId="0" applyFont="1" applyBorder="1" applyAlignment="1" applyProtection="1">
      <alignment horizontal="center" vertical="center" wrapText="1"/>
      <protection/>
    </xf>
    <xf numFmtId="0" fontId="4" fillId="36" borderId="74" xfId="0" applyFont="1" applyFill="1" applyBorder="1" applyAlignment="1" applyProtection="1">
      <alignment horizontal="center" vertical="center" wrapText="1"/>
      <protection/>
    </xf>
    <xf numFmtId="0" fontId="4" fillId="36" borderId="110" xfId="0" applyFont="1" applyFill="1" applyBorder="1" applyAlignment="1" applyProtection="1">
      <alignment horizontal="center" vertical="center" wrapText="1"/>
      <protection/>
    </xf>
    <xf numFmtId="0" fontId="4" fillId="36" borderId="15" xfId="0" applyFont="1" applyFill="1" applyBorder="1" applyAlignment="1" applyProtection="1">
      <alignment horizontal="right" vertical="center" wrapText="1"/>
      <protection locked="0"/>
    </xf>
    <xf numFmtId="0" fontId="4" fillId="36" borderId="128" xfId="0" applyFont="1" applyFill="1" applyBorder="1" applyAlignment="1" applyProtection="1">
      <alignment horizontal="right" vertical="center" wrapText="1"/>
      <protection locked="0"/>
    </xf>
    <xf numFmtId="0" fontId="22" fillId="39" borderId="53" xfId="0" applyFont="1" applyFill="1" applyBorder="1" applyAlignment="1">
      <alignment horizontal="center" vertical="center"/>
    </xf>
    <xf numFmtId="0" fontId="22" fillId="39" borderId="160" xfId="0" applyFont="1" applyFill="1" applyBorder="1" applyAlignment="1">
      <alignment horizontal="center" vertical="center"/>
    </xf>
    <xf numFmtId="0" fontId="22" fillId="39" borderId="161" xfId="0" applyFont="1" applyFill="1" applyBorder="1" applyAlignment="1">
      <alignment horizontal="center" vertical="center"/>
    </xf>
    <xf numFmtId="0" fontId="15" fillId="0" borderId="0" xfId="0" applyFont="1" applyAlignment="1">
      <alignment horizontal="left" vertical="center" wrapText="1"/>
    </xf>
    <xf numFmtId="0" fontId="15" fillId="0" borderId="32" xfId="0" applyFont="1" applyBorder="1" applyAlignment="1">
      <alignment horizontal="left" vertical="center" wrapText="1"/>
    </xf>
    <xf numFmtId="0" fontId="4" fillId="36" borderId="37" xfId="0" applyFont="1" applyFill="1" applyBorder="1" applyAlignment="1" applyProtection="1">
      <alignment horizontal="right" vertical="center" wrapText="1"/>
      <protection/>
    </xf>
    <xf numFmtId="0" fontId="4" fillId="36" borderId="74" xfId="0" applyFont="1" applyFill="1" applyBorder="1" applyAlignment="1" applyProtection="1">
      <alignment horizontal="right" vertical="center" wrapText="1"/>
      <protection/>
    </xf>
    <xf numFmtId="0" fontId="4" fillId="36" borderId="121" xfId="0" applyFont="1" applyFill="1" applyBorder="1" applyAlignment="1" applyProtection="1">
      <alignment horizontal="right" vertical="center" wrapText="1"/>
      <protection/>
    </xf>
    <xf numFmtId="0" fontId="128" fillId="37" borderId="60" xfId="0" applyFont="1" applyFill="1" applyBorder="1" applyAlignment="1" applyProtection="1">
      <alignment horizontal="left" vertical="center"/>
      <protection/>
    </xf>
    <xf numFmtId="0" fontId="128" fillId="37" borderId="32" xfId="0" applyFont="1" applyFill="1" applyBorder="1" applyAlignment="1" applyProtection="1">
      <alignment horizontal="left" vertical="center"/>
      <protection/>
    </xf>
    <xf numFmtId="0" fontId="128" fillId="37" borderId="65" xfId="0" applyFont="1" applyFill="1" applyBorder="1" applyAlignment="1" applyProtection="1">
      <alignment horizontal="left" vertical="center"/>
      <protection/>
    </xf>
    <xf numFmtId="0" fontId="4" fillId="36" borderId="121" xfId="0" applyFont="1" applyFill="1" applyBorder="1" applyAlignment="1" applyProtection="1">
      <alignment horizontal="center" vertical="center" wrapText="1"/>
      <protection/>
    </xf>
    <xf numFmtId="0" fontId="4" fillId="36" borderId="108" xfId="0" applyFont="1" applyFill="1" applyBorder="1" applyAlignment="1" applyProtection="1">
      <alignment horizontal="center" vertical="center" wrapText="1"/>
      <protection/>
    </xf>
    <xf numFmtId="0" fontId="4" fillId="39" borderId="59" xfId="0" applyFont="1" applyFill="1" applyBorder="1" applyAlignment="1">
      <alignment horizontal="center" vertical="center"/>
    </xf>
    <xf numFmtId="0" fontId="4" fillId="39" borderId="55" xfId="0" applyFont="1" applyFill="1" applyBorder="1" applyAlignment="1">
      <alignment horizontal="center" vertical="center"/>
    </xf>
    <xf numFmtId="0" fontId="3" fillId="39" borderId="84" xfId="0" applyFont="1" applyFill="1" applyBorder="1" applyAlignment="1" applyProtection="1">
      <alignment horizontal="center" vertical="center"/>
      <protection/>
    </xf>
    <xf numFmtId="0" fontId="3" fillId="39" borderId="66" xfId="0" applyFont="1" applyFill="1" applyBorder="1" applyAlignment="1" applyProtection="1">
      <alignment horizontal="center" vertical="center"/>
      <protection/>
    </xf>
    <xf numFmtId="0" fontId="4" fillId="39" borderId="37" xfId="0" applyFont="1" applyFill="1" applyBorder="1" applyAlignment="1" applyProtection="1">
      <alignment horizontal="center" vertical="center"/>
      <protection/>
    </xf>
    <xf numFmtId="0" fontId="4" fillId="39" borderId="74" xfId="0" applyFont="1" applyFill="1" applyBorder="1" applyAlignment="1" applyProtection="1">
      <alignment horizontal="center" vertical="center"/>
      <protection/>
    </xf>
    <xf numFmtId="0" fontId="4" fillId="39" borderId="70" xfId="0" applyFont="1" applyFill="1" applyBorder="1" applyAlignment="1" applyProtection="1">
      <alignment horizontal="center" vertical="center" wrapText="1"/>
      <protection/>
    </xf>
    <xf numFmtId="0" fontId="4" fillId="39" borderId="81" xfId="0" applyFont="1" applyFill="1" applyBorder="1" applyAlignment="1" applyProtection="1">
      <alignment horizontal="center" vertical="center" wrapText="1"/>
      <protection/>
    </xf>
    <xf numFmtId="0" fontId="3" fillId="0" borderId="98" xfId="0" applyFont="1" applyBorder="1" applyAlignment="1" applyProtection="1">
      <alignment horizontal="center" vertical="center"/>
      <protection/>
    </xf>
    <xf numFmtId="0" fontId="3" fillId="0" borderId="112" xfId="0" applyFont="1" applyBorder="1" applyAlignment="1" applyProtection="1">
      <alignment horizontal="center" vertical="center"/>
      <protection/>
    </xf>
    <xf numFmtId="0" fontId="3" fillId="0" borderId="93" xfId="0" applyFont="1" applyBorder="1" applyAlignment="1" applyProtection="1">
      <alignment horizontal="center" vertical="center"/>
      <protection/>
    </xf>
    <xf numFmtId="0" fontId="30" fillId="39" borderId="74" xfId="0" applyFont="1" applyFill="1" applyBorder="1" applyAlignment="1" applyProtection="1">
      <alignment horizontal="center" vertical="center"/>
      <protection/>
    </xf>
    <xf numFmtId="0" fontId="30" fillId="39" borderId="110" xfId="0" applyFont="1" applyFill="1" applyBorder="1" applyAlignment="1" applyProtection="1">
      <alignment horizontal="center" vertical="center"/>
      <protection/>
    </xf>
    <xf numFmtId="0" fontId="30" fillId="39" borderId="58" xfId="0" applyFont="1" applyFill="1" applyBorder="1" applyAlignment="1" applyProtection="1">
      <alignment horizontal="center" vertical="center"/>
      <protection/>
    </xf>
    <xf numFmtId="0" fontId="30" fillId="39" borderId="45" xfId="0" applyFont="1" applyFill="1" applyBorder="1" applyAlignment="1" applyProtection="1">
      <alignment horizontal="center" vertical="center"/>
      <protection/>
    </xf>
    <xf numFmtId="0" fontId="30" fillId="39" borderId="53" xfId="0" applyFont="1" applyFill="1" applyBorder="1" applyAlignment="1" applyProtection="1">
      <alignment horizontal="center" vertical="center"/>
      <protection/>
    </xf>
    <xf numFmtId="0" fontId="30" fillId="39" borderId="68" xfId="0" applyFont="1" applyFill="1" applyBorder="1" applyAlignment="1" applyProtection="1">
      <alignment horizontal="center" vertical="center"/>
      <protection/>
    </xf>
    <xf numFmtId="0" fontId="125" fillId="37" borderId="32" xfId="0" applyFont="1" applyFill="1" applyBorder="1" applyAlignment="1" applyProtection="1">
      <alignment horizontal="left" vertical="center" wrapText="1"/>
      <protection/>
    </xf>
    <xf numFmtId="0" fontId="125" fillId="37" borderId="65" xfId="0" applyFont="1" applyFill="1" applyBorder="1" applyAlignment="1" applyProtection="1">
      <alignment horizontal="left" vertical="center" wrapText="1"/>
      <protection/>
    </xf>
    <xf numFmtId="0" fontId="128" fillId="37" borderId="0" xfId="0"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2ID819N28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123825</xdr:rowOff>
    </xdr:from>
    <xdr:to>
      <xdr:col>3</xdr:col>
      <xdr:colOff>2543175</xdr:colOff>
      <xdr:row>2</xdr:row>
      <xdr:rowOff>190500</xdr:rowOff>
    </xdr:to>
    <xdr:sp>
      <xdr:nvSpPr>
        <xdr:cNvPr id="1" name="正方形/長方形 3"/>
        <xdr:cNvSpPr>
          <a:spLocks/>
        </xdr:cNvSpPr>
      </xdr:nvSpPr>
      <xdr:spPr>
        <a:xfrm>
          <a:off x="3810000" y="123825"/>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1247775</xdr:colOff>
      <xdr:row>9</xdr:row>
      <xdr:rowOff>19050</xdr:rowOff>
    </xdr:from>
    <xdr:to>
      <xdr:col>3</xdr:col>
      <xdr:colOff>2400300</xdr:colOff>
      <xdr:row>10</xdr:row>
      <xdr:rowOff>714375</xdr:rowOff>
    </xdr:to>
    <xdr:sp>
      <xdr:nvSpPr>
        <xdr:cNvPr id="2" name="AutoShape 103"/>
        <xdr:cNvSpPr>
          <a:spLocks/>
        </xdr:cNvSpPr>
      </xdr:nvSpPr>
      <xdr:spPr>
        <a:xfrm>
          <a:off x="4295775" y="1800225"/>
          <a:ext cx="2647950" cy="1362075"/>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104775</xdr:rowOff>
    </xdr:from>
    <xdr:to>
      <xdr:col>1</xdr:col>
      <xdr:colOff>1209675</xdr:colOff>
      <xdr:row>7</xdr:row>
      <xdr:rowOff>171450</xdr:rowOff>
    </xdr:to>
    <xdr:sp>
      <xdr:nvSpPr>
        <xdr:cNvPr id="1" name="正方形/長方形 4"/>
        <xdr:cNvSpPr>
          <a:spLocks/>
        </xdr:cNvSpPr>
      </xdr:nvSpPr>
      <xdr:spPr>
        <a:xfrm>
          <a:off x="104775" y="1314450"/>
          <a:ext cx="1447800" cy="31432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常勤職員</a:t>
          </a:r>
        </a:p>
      </xdr:txBody>
    </xdr:sp>
    <xdr:clientData/>
  </xdr:twoCellAnchor>
  <xdr:twoCellAnchor>
    <xdr:from>
      <xdr:col>0</xdr:col>
      <xdr:colOff>104775</xdr:colOff>
      <xdr:row>22</xdr:row>
      <xdr:rowOff>104775</xdr:rowOff>
    </xdr:from>
    <xdr:to>
      <xdr:col>1</xdr:col>
      <xdr:colOff>1209675</xdr:colOff>
      <xdr:row>24</xdr:row>
      <xdr:rowOff>171450</xdr:rowOff>
    </xdr:to>
    <xdr:sp>
      <xdr:nvSpPr>
        <xdr:cNvPr id="2" name="正方形/長方形 5"/>
        <xdr:cNvSpPr>
          <a:spLocks/>
        </xdr:cNvSpPr>
      </xdr:nvSpPr>
      <xdr:spPr>
        <a:xfrm>
          <a:off x="104775" y="6038850"/>
          <a:ext cx="1447800" cy="31432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非常勤職員</a:t>
          </a:r>
        </a:p>
      </xdr:txBody>
    </xdr:sp>
    <xdr:clientData/>
  </xdr:twoCellAnchor>
  <xdr:twoCellAnchor>
    <xdr:from>
      <xdr:col>2</xdr:col>
      <xdr:colOff>742950</xdr:colOff>
      <xdr:row>0</xdr:row>
      <xdr:rowOff>19050</xdr:rowOff>
    </xdr:from>
    <xdr:to>
      <xdr:col>3</xdr:col>
      <xdr:colOff>1885950</xdr:colOff>
      <xdr:row>1</xdr:row>
      <xdr:rowOff>161925</xdr:rowOff>
    </xdr:to>
    <xdr:sp>
      <xdr:nvSpPr>
        <xdr:cNvPr id="3" name="正方形/長方形 6"/>
        <xdr:cNvSpPr>
          <a:spLocks/>
        </xdr:cNvSpPr>
      </xdr:nvSpPr>
      <xdr:spPr>
        <a:xfrm>
          <a:off x="41719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twoCellAnchor>
    <xdr:from>
      <xdr:col>1</xdr:col>
      <xdr:colOff>666750</xdr:colOff>
      <xdr:row>29</xdr:row>
      <xdr:rowOff>57150</xdr:rowOff>
    </xdr:from>
    <xdr:to>
      <xdr:col>3</xdr:col>
      <xdr:colOff>704850</xdr:colOff>
      <xdr:row>33</xdr:row>
      <xdr:rowOff>19050</xdr:rowOff>
    </xdr:to>
    <xdr:sp>
      <xdr:nvSpPr>
        <xdr:cNvPr id="4" name="角丸四角形 7"/>
        <xdr:cNvSpPr>
          <a:spLocks/>
        </xdr:cNvSpPr>
      </xdr:nvSpPr>
      <xdr:spPr>
        <a:xfrm>
          <a:off x="1009650" y="7781925"/>
          <a:ext cx="4352925" cy="1219200"/>
        </a:xfrm>
        <a:prstGeom prst="roundRect">
          <a:avLst/>
        </a:prstGeom>
        <a:solidFill>
          <a:srgbClr val="9BBB59"/>
        </a:solidFill>
        <a:ln w="25400" cmpd="sng">
          <a:solidFill>
            <a:srgbClr val="71893F"/>
          </a:solidFill>
          <a:headEnd type="none"/>
          <a:tailEnd type="none"/>
        </a:ln>
      </xdr:spPr>
      <xdr:txBody>
        <a:bodyPr vertOverflow="clip" wrap="square" anchor="ctr"/>
        <a:p>
          <a:pPr algn="ctr">
            <a:defRPr/>
          </a:pPr>
          <a:r>
            <a:rPr lang="en-US" cap="none" sz="1600" b="0" i="0" u="none" baseline="0">
              <a:solidFill>
                <a:srgbClr val="FFFFFF"/>
              </a:solidFill>
            </a:rPr>
            <a:t>常勤換算の際は、計算の都度、</a:t>
          </a:r>
          <a:r>
            <a:rPr lang="en-US" cap="none" sz="1600" b="0" i="0" u="none" baseline="0">
              <a:solidFill>
                <a:srgbClr val="FFFFFF"/>
              </a:solidFill>
            </a:rPr>
            <a:t>
</a:t>
          </a:r>
          <a:r>
            <a:rPr lang="en-US" cap="none" sz="1600" b="0" i="0" u="none" baseline="0">
              <a:solidFill>
                <a:srgbClr val="FFFFFF"/>
              </a:solidFill>
            </a:rPr>
            <a:t>小数点第２位を</a:t>
          </a:r>
          <a:r>
            <a:rPr lang="en-US" cap="none" sz="1600" b="1" i="0" u="sng" baseline="0">
              <a:solidFill>
                <a:srgbClr val="FFFFFF"/>
              </a:solidFill>
            </a:rPr>
            <a:t>切り捨てて</a:t>
          </a:r>
          <a:r>
            <a:rPr lang="en-US" cap="none" sz="1600" b="0" i="0" u="none" baseline="0">
              <a:solidFill>
                <a:srgbClr val="FFFFFF"/>
              </a:solidFill>
            </a:rPr>
            <a:t>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11</xdr:row>
      <xdr:rowOff>304800</xdr:rowOff>
    </xdr:from>
    <xdr:to>
      <xdr:col>29</xdr:col>
      <xdr:colOff>0</xdr:colOff>
      <xdr:row>15</xdr:row>
      <xdr:rowOff>190500</xdr:rowOff>
    </xdr:to>
    <xdr:sp>
      <xdr:nvSpPr>
        <xdr:cNvPr id="1" name="角丸四角形 2"/>
        <xdr:cNvSpPr>
          <a:spLocks/>
        </xdr:cNvSpPr>
      </xdr:nvSpPr>
      <xdr:spPr>
        <a:xfrm>
          <a:off x="895350" y="2324100"/>
          <a:ext cx="4629150" cy="194310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0</xdr:row>
      <xdr:rowOff>19050</xdr:rowOff>
    </xdr:from>
    <xdr:to>
      <xdr:col>3</xdr:col>
      <xdr:colOff>3238500</xdr:colOff>
      <xdr:row>1</xdr:row>
      <xdr:rowOff>180975</xdr:rowOff>
    </xdr:to>
    <xdr:sp>
      <xdr:nvSpPr>
        <xdr:cNvPr id="1" name="正方形/長方形 3"/>
        <xdr:cNvSpPr>
          <a:spLocks/>
        </xdr:cNvSpPr>
      </xdr:nvSpPr>
      <xdr:spPr>
        <a:xfrm>
          <a:off x="445770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4</xdr:row>
      <xdr:rowOff>133350</xdr:rowOff>
    </xdr:from>
    <xdr:to>
      <xdr:col>33</xdr:col>
      <xdr:colOff>28575</xdr:colOff>
      <xdr:row>9</xdr:row>
      <xdr:rowOff>19050</xdr:rowOff>
    </xdr:to>
    <xdr:sp>
      <xdr:nvSpPr>
        <xdr:cNvPr id="1" name="AutoShape 103"/>
        <xdr:cNvSpPr>
          <a:spLocks/>
        </xdr:cNvSpPr>
      </xdr:nvSpPr>
      <xdr:spPr>
        <a:xfrm>
          <a:off x="4781550" y="971550"/>
          <a:ext cx="1533525" cy="723900"/>
        </a:xfrm>
        <a:prstGeom prst="wedgeRoundRectCallout">
          <a:avLst>
            <a:gd name="adj1" fmla="val -39930"/>
            <a:gd name="adj2" fmla="val 88657"/>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ボランティアコーディネーター氏名</a:t>
          </a:r>
          <a:r>
            <a:rPr lang="en-US" cap="none" sz="1000" b="0" i="0" u="none" baseline="0">
              <a:solidFill>
                <a:srgbClr val="000000"/>
              </a:solidFill>
            </a:rPr>
            <a:t>を入力してください。</a:t>
          </a:r>
        </a:p>
      </xdr:txBody>
    </xdr:sp>
    <xdr:clientData/>
  </xdr:twoCellAnchor>
  <xdr:twoCellAnchor>
    <xdr:from>
      <xdr:col>4</xdr:col>
      <xdr:colOff>104775</xdr:colOff>
      <xdr:row>12</xdr:row>
      <xdr:rowOff>171450</xdr:rowOff>
    </xdr:from>
    <xdr:to>
      <xdr:col>30</xdr:col>
      <xdr:colOff>171450</xdr:colOff>
      <xdr:row>14</xdr:row>
      <xdr:rowOff>276225</xdr:rowOff>
    </xdr:to>
    <xdr:sp>
      <xdr:nvSpPr>
        <xdr:cNvPr id="2" name="角丸四角形 4"/>
        <xdr:cNvSpPr>
          <a:spLocks/>
        </xdr:cNvSpPr>
      </xdr:nvSpPr>
      <xdr:spPr>
        <a:xfrm>
          <a:off x="866775" y="2924175"/>
          <a:ext cx="5019675" cy="13620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xdr:row>
      <xdr:rowOff>19050</xdr:rowOff>
    </xdr:from>
    <xdr:to>
      <xdr:col>8</xdr:col>
      <xdr:colOff>1238250</xdr:colOff>
      <xdr:row>1</xdr:row>
      <xdr:rowOff>352425</xdr:rowOff>
    </xdr:to>
    <xdr:sp>
      <xdr:nvSpPr>
        <xdr:cNvPr id="1" name="正方形/長方形 3"/>
        <xdr:cNvSpPr>
          <a:spLocks/>
        </xdr:cNvSpPr>
      </xdr:nvSpPr>
      <xdr:spPr>
        <a:xfrm>
          <a:off x="7477125" y="19050"/>
          <a:ext cx="236220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11</xdr:row>
      <xdr:rowOff>180975</xdr:rowOff>
    </xdr:from>
    <xdr:to>
      <xdr:col>29</xdr:col>
      <xdr:colOff>76200</xdr:colOff>
      <xdr:row>13</xdr:row>
      <xdr:rowOff>247650</xdr:rowOff>
    </xdr:to>
    <xdr:sp>
      <xdr:nvSpPr>
        <xdr:cNvPr id="1" name="角丸四角形 1"/>
        <xdr:cNvSpPr>
          <a:spLocks/>
        </xdr:cNvSpPr>
      </xdr:nvSpPr>
      <xdr:spPr>
        <a:xfrm>
          <a:off x="1038225" y="2190750"/>
          <a:ext cx="4562475" cy="13239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3</xdr:col>
      <xdr:colOff>2676525</xdr:colOff>
      <xdr:row>1</xdr:row>
      <xdr:rowOff>123825</xdr:rowOff>
    </xdr:to>
    <xdr:sp>
      <xdr:nvSpPr>
        <xdr:cNvPr id="1" name="正方形/長方形 3"/>
        <xdr:cNvSpPr>
          <a:spLocks/>
        </xdr:cNvSpPr>
      </xdr:nvSpPr>
      <xdr:spPr>
        <a:xfrm>
          <a:off x="4410075" y="19050"/>
          <a:ext cx="2371725"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11</xdr:row>
      <xdr:rowOff>276225</xdr:rowOff>
    </xdr:from>
    <xdr:to>
      <xdr:col>31</xdr:col>
      <xdr:colOff>133350</xdr:colOff>
      <xdr:row>12</xdr:row>
      <xdr:rowOff>209550</xdr:rowOff>
    </xdr:to>
    <xdr:sp>
      <xdr:nvSpPr>
        <xdr:cNvPr id="1" name="角丸四角形 1"/>
        <xdr:cNvSpPr>
          <a:spLocks/>
        </xdr:cNvSpPr>
      </xdr:nvSpPr>
      <xdr:spPr>
        <a:xfrm>
          <a:off x="495300" y="3533775"/>
          <a:ext cx="5753100" cy="4476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8</xdr:col>
      <xdr:colOff>85725</xdr:colOff>
      <xdr:row>9</xdr:row>
      <xdr:rowOff>685800</xdr:rowOff>
    </xdr:from>
    <xdr:to>
      <xdr:col>22</xdr:col>
      <xdr:colOff>114300</xdr:colOff>
      <xdr:row>10</xdr:row>
      <xdr:rowOff>209550</xdr:rowOff>
    </xdr:to>
    <xdr:sp>
      <xdr:nvSpPr>
        <xdr:cNvPr id="2" name="AutoShape 103"/>
        <xdr:cNvSpPr>
          <a:spLocks/>
        </xdr:cNvSpPr>
      </xdr:nvSpPr>
      <xdr:spPr>
        <a:xfrm>
          <a:off x="1609725" y="2209800"/>
          <a:ext cx="2752725" cy="390525"/>
        </a:xfrm>
        <a:prstGeom prst="wedgeRoundRectCallout">
          <a:avLst>
            <a:gd name="adj1" fmla="val 56296"/>
            <a:gd name="adj2" fmla="val -5334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8</xdr:col>
      <xdr:colOff>85725</xdr:colOff>
      <xdr:row>10</xdr:row>
      <xdr:rowOff>542925</xdr:rowOff>
    </xdr:from>
    <xdr:to>
      <xdr:col>22</xdr:col>
      <xdr:colOff>114300</xdr:colOff>
      <xdr:row>11</xdr:row>
      <xdr:rowOff>57150</xdr:rowOff>
    </xdr:to>
    <xdr:sp>
      <xdr:nvSpPr>
        <xdr:cNvPr id="3" name="AutoShape 103"/>
        <xdr:cNvSpPr>
          <a:spLocks/>
        </xdr:cNvSpPr>
      </xdr:nvSpPr>
      <xdr:spPr>
        <a:xfrm>
          <a:off x="1609725" y="2933700"/>
          <a:ext cx="2752725" cy="381000"/>
        </a:xfrm>
        <a:prstGeom prst="wedgeRoundRectCallout">
          <a:avLst>
            <a:gd name="adj1" fmla="val 56296"/>
            <a:gd name="adj2" fmla="val -5334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19050</xdr:rowOff>
    </xdr:from>
    <xdr:to>
      <xdr:col>8</xdr:col>
      <xdr:colOff>809625</xdr:colOff>
      <xdr:row>1</xdr:row>
      <xdr:rowOff>57150</xdr:rowOff>
    </xdr:to>
    <xdr:sp>
      <xdr:nvSpPr>
        <xdr:cNvPr id="1" name="正方形/長方形 3"/>
        <xdr:cNvSpPr>
          <a:spLocks/>
        </xdr:cNvSpPr>
      </xdr:nvSpPr>
      <xdr:spPr>
        <a:xfrm>
          <a:off x="4191000" y="19050"/>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xdr:row>
      <xdr:rowOff>47625</xdr:rowOff>
    </xdr:from>
    <xdr:to>
      <xdr:col>21</xdr:col>
      <xdr:colOff>142875</xdr:colOff>
      <xdr:row>10</xdr:row>
      <xdr:rowOff>85725</xdr:rowOff>
    </xdr:to>
    <xdr:sp>
      <xdr:nvSpPr>
        <xdr:cNvPr id="1" name="AutoShape 103"/>
        <xdr:cNvSpPr>
          <a:spLocks/>
        </xdr:cNvSpPr>
      </xdr:nvSpPr>
      <xdr:spPr>
        <a:xfrm>
          <a:off x="1381125" y="1409700"/>
          <a:ext cx="2762250" cy="371475"/>
        </a:xfrm>
        <a:prstGeom prst="wedgeRoundRectCallout">
          <a:avLst>
            <a:gd name="adj1" fmla="val 53467"/>
            <a:gd name="adj2" fmla="val 110657"/>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2</xdr:col>
      <xdr:colOff>0</xdr:colOff>
      <xdr:row>11</xdr:row>
      <xdr:rowOff>276225</xdr:rowOff>
    </xdr:from>
    <xdr:to>
      <xdr:col>31</xdr:col>
      <xdr:colOff>95250</xdr:colOff>
      <xdr:row>12</xdr:row>
      <xdr:rowOff>257175</xdr:rowOff>
    </xdr:to>
    <xdr:sp>
      <xdr:nvSpPr>
        <xdr:cNvPr id="2" name="角丸四角形 2"/>
        <xdr:cNvSpPr>
          <a:spLocks/>
        </xdr:cNvSpPr>
      </xdr:nvSpPr>
      <xdr:spPr>
        <a:xfrm>
          <a:off x="381000" y="2809875"/>
          <a:ext cx="5810250" cy="49530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r>
            <a:rPr lang="en-US" cap="none" sz="1100" b="0" i="0" u="none" baseline="0">
              <a:solidFill>
                <a:srgbClr val="000000"/>
              </a:solidFill>
            </a:rPr>
            <a:t>2019/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1800225</xdr:colOff>
      <xdr:row>29</xdr:row>
      <xdr:rowOff>0</xdr:rowOff>
    </xdr:to>
    <xdr:sp>
      <xdr:nvSpPr>
        <xdr:cNvPr id="1" name="Rectangle 1"/>
        <xdr:cNvSpPr>
          <a:spLocks/>
        </xdr:cNvSpPr>
      </xdr:nvSpPr>
      <xdr:spPr>
        <a:xfrm>
          <a:off x="5334000" y="6962775"/>
          <a:ext cx="738187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1"/>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85725</xdr:colOff>
      <xdr:row>0</xdr:row>
      <xdr:rowOff>57150</xdr:rowOff>
    </xdr:from>
    <xdr:to>
      <xdr:col>28</xdr:col>
      <xdr:colOff>190500</xdr:colOff>
      <xdr:row>4</xdr:row>
      <xdr:rowOff>19050</xdr:rowOff>
    </xdr:to>
    <xdr:sp>
      <xdr:nvSpPr>
        <xdr:cNvPr id="3" name="AutoShape 103"/>
        <xdr:cNvSpPr>
          <a:spLocks/>
        </xdr:cNvSpPr>
      </xdr:nvSpPr>
      <xdr:spPr>
        <a:xfrm>
          <a:off x="6143625" y="57150"/>
          <a:ext cx="2676525"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28575</xdr:rowOff>
    </xdr:from>
    <xdr:to>
      <xdr:col>8</xdr:col>
      <xdr:colOff>800100</xdr:colOff>
      <xdr:row>1</xdr:row>
      <xdr:rowOff>66675</xdr:rowOff>
    </xdr:to>
    <xdr:sp>
      <xdr:nvSpPr>
        <xdr:cNvPr id="1" name="正方形/長方形 2"/>
        <xdr:cNvSpPr>
          <a:spLocks/>
        </xdr:cNvSpPr>
      </xdr:nvSpPr>
      <xdr:spPr>
        <a:xfrm>
          <a:off x="4181475" y="28575"/>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11</xdr:row>
      <xdr:rowOff>247650</xdr:rowOff>
    </xdr:from>
    <xdr:to>
      <xdr:col>32</xdr:col>
      <xdr:colOff>38100</xdr:colOff>
      <xdr:row>12</xdr:row>
      <xdr:rowOff>180975</xdr:rowOff>
    </xdr:to>
    <xdr:sp>
      <xdr:nvSpPr>
        <xdr:cNvPr id="1" name="角丸四角形 1"/>
        <xdr:cNvSpPr>
          <a:spLocks/>
        </xdr:cNvSpPr>
      </xdr:nvSpPr>
      <xdr:spPr>
        <a:xfrm>
          <a:off x="609600" y="3581400"/>
          <a:ext cx="5753100" cy="4476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8</xdr:col>
      <xdr:colOff>28575</xdr:colOff>
      <xdr:row>9</xdr:row>
      <xdr:rowOff>628650</xdr:rowOff>
    </xdr:from>
    <xdr:to>
      <xdr:col>22</xdr:col>
      <xdr:colOff>47625</xdr:colOff>
      <xdr:row>10</xdr:row>
      <xdr:rowOff>152400</xdr:rowOff>
    </xdr:to>
    <xdr:sp>
      <xdr:nvSpPr>
        <xdr:cNvPr id="2" name="AutoShape 103"/>
        <xdr:cNvSpPr>
          <a:spLocks/>
        </xdr:cNvSpPr>
      </xdr:nvSpPr>
      <xdr:spPr>
        <a:xfrm>
          <a:off x="1552575" y="2228850"/>
          <a:ext cx="2743200" cy="390525"/>
        </a:xfrm>
        <a:prstGeom prst="wedgeRoundRectCallout">
          <a:avLst>
            <a:gd name="adj1" fmla="val 56296"/>
            <a:gd name="adj2" fmla="val -5334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8</xdr:col>
      <xdr:colOff>47625</xdr:colOff>
      <xdr:row>10</xdr:row>
      <xdr:rowOff>581025</xdr:rowOff>
    </xdr:from>
    <xdr:to>
      <xdr:col>22</xdr:col>
      <xdr:colOff>76200</xdr:colOff>
      <xdr:row>11</xdr:row>
      <xdr:rowOff>95250</xdr:rowOff>
    </xdr:to>
    <xdr:sp>
      <xdr:nvSpPr>
        <xdr:cNvPr id="3" name="AutoShape 103"/>
        <xdr:cNvSpPr>
          <a:spLocks/>
        </xdr:cNvSpPr>
      </xdr:nvSpPr>
      <xdr:spPr>
        <a:xfrm>
          <a:off x="1571625" y="3048000"/>
          <a:ext cx="2752725" cy="381000"/>
        </a:xfrm>
        <a:prstGeom prst="wedgeRoundRectCallout">
          <a:avLst>
            <a:gd name="adj1" fmla="val 56296"/>
            <a:gd name="adj2" fmla="val -5334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19050</xdr:rowOff>
    </xdr:from>
    <xdr:to>
      <xdr:col>8</xdr:col>
      <xdr:colOff>809625</xdr:colOff>
      <xdr:row>1</xdr:row>
      <xdr:rowOff>57150</xdr:rowOff>
    </xdr:to>
    <xdr:sp>
      <xdr:nvSpPr>
        <xdr:cNvPr id="1" name="正方形/長方形 2"/>
        <xdr:cNvSpPr>
          <a:spLocks/>
        </xdr:cNvSpPr>
      </xdr:nvSpPr>
      <xdr:spPr>
        <a:xfrm>
          <a:off x="4181475" y="19050"/>
          <a:ext cx="236220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12</xdr:row>
      <xdr:rowOff>238125</xdr:rowOff>
    </xdr:from>
    <xdr:to>
      <xdr:col>32</xdr:col>
      <xdr:colOff>38100</xdr:colOff>
      <xdr:row>13</xdr:row>
      <xdr:rowOff>247650</xdr:rowOff>
    </xdr:to>
    <xdr:sp>
      <xdr:nvSpPr>
        <xdr:cNvPr id="1" name="角丸四角形 1"/>
        <xdr:cNvSpPr>
          <a:spLocks/>
        </xdr:cNvSpPr>
      </xdr:nvSpPr>
      <xdr:spPr>
        <a:xfrm>
          <a:off x="523875" y="3057525"/>
          <a:ext cx="5800725" cy="5238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8</xdr:col>
      <xdr:colOff>76200</xdr:colOff>
      <xdr:row>11</xdr:row>
      <xdr:rowOff>742950</xdr:rowOff>
    </xdr:from>
    <xdr:to>
      <xdr:col>22</xdr:col>
      <xdr:colOff>161925</xdr:colOff>
      <xdr:row>11</xdr:row>
      <xdr:rowOff>1066800</xdr:rowOff>
    </xdr:to>
    <xdr:sp>
      <xdr:nvSpPr>
        <xdr:cNvPr id="2" name="AutoShape 103"/>
        <xdr:cNvSpPr>
          <a:spLocks/>
        </xdr:cNvSpPr>
      </xdr:nvSpPr>
      <xdr:spPr>
        <a:xfrm>
          <a:off x="1600200" y="2428875"/>
          <a:ext cx="2752725" cy="323850"/>
        </a:xfrm>
        <a:prstGeom prst="wedgeRoundRectCallout">
          <a:avLst>
            <a:gd name="adj1" fmla="val 54726"/>
            <a:gd name="adj2" fmla="val 1421"/>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28575</xdr:rowOff>
    </xdr:from>
    <xdr:to>
      <xdr:col>5</xdr:col>
      <xdr:colOff>2886075</xdr:colOff>
      <xdr:row>1</xdr:row>
      <xdr:rowOff>152400</xdr:rowOff>
    </xdr:to>
    <xdr:sp>
      <xdr:nvSpPr>
        <xdr:cNvPr id="1" name="正方形/長方形 3"/>
        <xdr:cNvSpPr>
          <a:spLocks/>
        </xdr:cNvSpPr>
      </xdr:nvSpPr>
      <xdr:spPr>
        <a:xfrm>
          <a:off x="8886825" y="28575"/>
          <a:ext cx="2533650" cy="4191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12</xdr:row>
      <xdr:rowOff>257175</xdr:rowOff>
    </xdr:from>
    <xdr:to>
      <xdr:col>32</xdr:col>
      <xdr:colOff>38100</xdr:colOff>
      <xdr:row>13</xdr:row>
      <xdr:rowOff>266700</xdr:rowOff>
    </xdr:to>
    <xdr:sp>
      <xdr:nvSpPr>
        <xdr:cNvPr id="1" name="角丸四角形 1"/>
        <xdr:cNvSpPr>
          <a:spLocks/>
        </xdr:cNvSpPr>
      </xdr:nvSpPr>
      <xdr:spPr>
        <a:xfrm>
          <a:off x="523875" y="2733675"/>
          <a:ext cx="5800725" cy="5238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24</xdr:col>
      <xdr:colOff>9525</xdr:colOff>
      <xdr:row>5</xdr:row>
      <xdr:rowOff>133350</xdr:rowOff>
    </xdr:from>
    <xdr:to>
      <xdr:col>30</xdr:col>
      <xdr:colOff>66675</xdr:colOff>
      <xdr:row>9</xdr:row>
      <xdr:rowOff>57150</xdr:rowOff>
    </xdr:to>
    <xdr:sp>
      <xdr:nvSpPr>
        <xdr:cNvPr id="2" name="AutoShape 103"/>
        <xdr:cNvSpPr>
          <a:spLocks/>
        </xdr:cNvSpPr>
      </xdr:nvSpPr>
      <xdr:spPr>
        <a:xfrm>
          <a:off x="4581525" y="800100"/>
          <a:ext cx="1390650" cy="590550"/>
        </a:xfrm>
        <a:prstGeom prst="wedgeRoundRectCallout">
          <a:avLst>
            <a:gd name="adj1" fmla="val -13374"/>
            <a:gd name="adj2" fmla="val 86097"/>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日数</a:t>
          </a:r>
          <a:r>
            <a:rPr lang="en-US" cap="none" sz="1000" b="0" i="0" u="none" baseline="0">
              <a:solidFill>
                <a:srgbClr val="000000"/>
              </a:solidFill>
            </a:rPr>
            <a:t>を入力してください。</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28575</xdr:rowOff>
    </xdr:from>
    <xdr:to>
      <xdr:col>4</xdr:col>
      <xdr:colOff>1743075</xdr:colOff>
      <xdr:row>1</xdr:row>
      <xdr:rowOff>180975</xdr:rowOff>
    </xdr:to>
    <xdr:sp>
      <xdr:nvSpPr>
        <xdr:cNvPr id="1" name="正方形/長方形 3"/>
        <xdr:cNvSpPr>
          <a:spLocks/>
        </xdr:cNvSpPr>
      </xdr:nvSpPr>
      <xdr:spPr>
        <a:xfrm>
          <a:off x="6162675" y="28575"/>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xdr:row>
      <xdr:rowOff>190500</xdr:rowOff>
    </xdr:from>
    <xdr:to>
      <xdr:col>30</xdr:col>
      <xdr:colOff>123825</xdr:colOff>
      <xdr:row>14</xdr:row>
      <xdr:rowOff>219075</xdr:rowOff>
    </xdr:to>
    <xdr:sp>
      <xdr:nvSpPr>
        <xdr:cNvPr id="1" name="角丸四角形 1"/>
        <xdr:cNvSpPr>
          <a:spLocks/>
        </xdr:cNvSpPr>
      </xdr:nvSpPr>
      <xdr:spPr>
        <a:xfrm>
          <a:off x="857250" y="2409825"/>
          <a:ext cx="4981575" cy="157162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22</xdr:col>
      <xdr:colOff>171450</xdr:colOff>
      <xdr:row>5</xdr:row>
      <xdr:rowOff>0</xdr:rowOff>
    </xdr:from>
    <xdr:to>
      <xdr:col>30</xdr:col>
      <xdr:colOff>47625</xdr:colOff>
      <xdr:row>8</xdr:row>
      <xdr:rowOff>85725</xdr:rowOff>
    </xdr:to>
    <xdr:sp>
      <xdr:nvSpPr>
        <xdr:cNvPr id="2" name="AutoShape 103"/>
        <xdr:cNvSpPr>
          <a:spLocks/>
        </xdr:cNvSpPr>
      </xdr:nvSpPr>
      <xdr:spPr>
        <a:xfrm>
          <a:off x="4362450" y="857250"/>
          <a:ext cx="1400175" cy="600075"/>
        </a:xfrm>
        <a:prstGeom prst="wedgeRoundRectCallout">
          <a:avLst>
            <a:gd name="adj1" fmla="val -14611"/>
            <a:gd name="adj2" fmla="val 8353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入所者数</a:t>
          </a:r>
          <a:r>
            <a:rPr lang="en-US" cap="none" sz="1000" b="0" i="0" u="none" baseline="0">
              <a:solidFill>
                <a:srgbClr val="000000"/>
              </a:solidFill>
            </a:rPr>
            <a:t>を入力してください。</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0</xdr:row>
      <xdr:rowOff>9525</xdr:rowOff>
    </xdr:from>
    <xdr:to>
      <xdr:col>2</xdr:col>
      <xdr:colOff>3038475</xdr:colOff>
      <xdr:row>1</xdr:row>
      <xdr:rowOff>123825</xdr:rowOff>
    </xdr:to>
    <xdr:sp>
      <xdr:nvSpPr>
        <xdr:cNvPr id="1" name="正方形/長方形 2"/>
        <xdr:cNvSpPr>
          <a:spLocks/>
        </xdr:cNvSpPr>
      </xdr:nvSpPr>
      <xdr:spPr>
        <a:xfrm>
          <a:off x="4429125" y="9525"/>
          <a:ext cx="2371725"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11</xdr:row>
      <xdr:rowOff>133350</xdr:rowOff>
    </xdr:from>
    <xdr:to>
      <xdr:col>30</xdr:col>
      <xdr:colOff>47625</xdr:colOff>
      <xdr:row>12</xdr:row>
      <xdr:rowOff>342900</xdr:rowOff>
    </xdr:to>
    <xdr:sp>
      <xdr:nvSpPr>
        <xdr:cNvPr id="1" name="角丸四角形 1"/>
        <xdr:cNvSpPr>
          <a:spLocks/>
        </xdr:cNvSpPr>
      </xdr:nvSpPr>
      <xdr:spPr>
        <a:xfrm>
          <a:off x="781050" y="2676525"/>
          <a:ext cx="4981575" cy="72390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17</xdr:col>
      <xdr:colOff>133350</xdr:colOff>
      <xdr:row>6</xdr:row>
      <xdr:rowOff>123825</xdr:rowOff>
    </xdr:from>
    <xdr:to>
      <xdr:col>32</xdr:col>
      <xdr:colOff>28575</xdr:colOff>
      <xdr:row>8</xdr:row>
      <xdr:rowOff>104775</xdr:rowOff>
    </xdr:to>
    <xdr:sp>
      <xdr:nvSpPr>
        <xdr:cNvPr id="2" name="AutoShape 103"/>
        <xdr:cNvSpPr>
          <a:spLocks/>
        </xdr:cNvSpPr>
      </xdr:nvSpPr>
      <xdr:spPr>
        <a:xfrm>
          <a:off x="3371850" y="1152525"/>
          <a:ext cx="2752725" cy="323850"/>
        </a:xfrm>
        <a:prstGeom prst="wedgeRoundRectCallout">
          <a:avLst>
            <a:gd name="adj1" fmla="val -1879"/>
            <a:gd name="adj2" fmla="val 101421"/>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1</xdr:row>
      <xdr:rowOff>0</xdr:rowOff>
    </xdr:from>
    <xdr:to>
      <xdr:col>3</xdr:col>
      <xdr:colOff>2390775</xdr:colOff>
      <xdr:row>2</xdr:row>
      <xdr:rowOff>190500</xdr:rowOff>
    </xdr:to>
    <xdr:sp>
      <xdr:nvSpPr>
        <xdr:cNvPr id="1" name="正方形/長方形 3"/>
        <xdr:cNvSpPr>
          <a:spLocks/>
        </xdr:cNvSpPr>
      </xdr:nvSpPr>
      <xdr:spPr>
        <a:xfrm>
          <a:off x="3933825" y="171450"/>
          <a:ext cx="3276600" cy="42862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1123950</xdr:colOff>
      <xdr:row>8</xdr:row>
      <xdr:rowOff>200025</xdr:rowOff>
    </xdr:from>
    <xdr:to>
      <xdr:col>3</xdr:col>
      <xdr:colOff>2000250</xdr:colOff>
      <xdr:row>10</xdr:row>
      <xdr:rowOff>685800</xdr:rowOff>
    </xdr:to>
    <xdr:sp>
      <xdr:nvSpPr>
        <xdr:cNvPr id="2" name="AutoShape 103"/>
        <xdr:cNvSpPr>
          <a:spLocks/>
        </xdr:cNvSpPr>
      </xdr:nvSpPr>
      <xdr:spPr>
        <a:xfrm>
          <a:off x="4171950" y="1924050"/>
          <a:ext cx="2647950" cy="1362075"/>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10</xdr:row>
      <xdr:rowOff>190500</xdr:rowOff>
    </xdr:from>
    <xdr:to>
      <xdr:col>30</xdr:col>
      <xdr:colOff>114300</xdr:colOff>
      <xdr:row>14</xdr:row>
      <xdr:rowOff>323850</xdr:rowOff>
    </xdr:to>
    <xdr:sp>
      <xdr:nvSpPr>
        <xdr:cNvPr id="1" name="角丸四角形 1"/>
        <xdr:cNvSpPr>
          <a:spLocks/>
        </xdr:cNvSpPr>
      </xdr:nvSpPr>
      <xdr:spPr>
        <a:xfrm>
          <a:off x="790575" y="1895475"/>
          <a:ext cx="5038725" cy="219075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19050</xdr:rowOff>
    </xdr:from>
    <xdr:to>
      <xdr:col>7</xdr:col>
      <xdr:colOff>1924050</xdr:colOff>
      <xdr:row>1</xdr:row>
      <xdr:rowOff>57150</xdr:rowOff>
    </xdr:to>
    <xdr:sp>
      <xdr:nvSpPr>
        <xdr:cNvPr id="1" name="正方形/長方形 3"/>
        <xdr:cNvSpPr>
          <a:spLocks/>
        </xdr:cNvSpPr>
      </xdr:nvSpPr>
      <xdr:spPr>
        <a:xfrm>
          <a:off x="6962775" y="19050"/>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12</xdr:row>
      <xdr:rowOff>123825</xdr:rowOff>
    </xdr:from>
    <xdr:to>
      <xdr:col>30</xdr:col>
      <xdr:colOff>19050</xdr:colOff>
      <xdr:row>13</xdr:row>
      <xdr:rowOff>361950</xdr:rowOff>
    </xdr:to>
    <xdr:sp>
      <xdr:nvSpPr>
        <xdr:cNvPr id="1" name="角丸四角形 1"/>
        <xdr:cNvSpPr>
          <a:spLocks/>
        </xdr:cNvSpPr>
      </xdr:nvSpPr>
      <xdr:spPr>
        <a:xfrm>
          <a:off x="752475" y="2724150"/>
          <a:ext cx="4981575" cy="7524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23</xdr:col>
      <xdr:colOff>38100</xdr:colOff>
      <xdr:row>5</xdr:row>
      <xdr:rowOff>142875</xdr:rowOff>
    </xdr:from>
    <xdr:to>
      <xdr:col>30</xdr:col>
      <xdr:colOff>104775</xdr:colOff>
      <xdr:row>9</xdr:row>
      <xdr:rowOff>66675</xdr:rowOff>
    </xdr:to>
    <xdr:sp>
      <xdr:nvSpPr>
        <xdr:cNvPr id="2" name="AutoShape 103"/>
        <xdr:cNvSpPr>
          <a:spLocks/>
        </xdr:cNvSpPr>
      </xdr:nvSpPr>
      <xdr:spPr>
        <a:xfrm>
          <a:off x="4419600" y="990600"/>
          <a:ext cx="1400175" cy="600075"/>
        </a:xfrm>
        <a:prstGeom prst="wedgeRoundRectCallout">
          <a:avLst>
            <a:gd name="adj1" fmla="val -14611"/>
            <a:gd name="adj2" fmla="val 8353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実施回数</a:t>
          </a:r>
          <a:r>
            <a:rPr lang="en-US" cap="none" sz="1000" b="0" i="0" u="none" baseline="0">
              <a:solidFill>
                <a:srgbClr val="000000"/>
              </a:solidFill>
            </a:rPr>
            <a:t>を入力してください。</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19050</xdr:rowOff>
    </xdr:from>
    <xdr:to>
      <xdr:col>3</xdr:col>
      <xdr:colOff>1695450</xdr:colOff>
      <xdr:row>1</xdr:row>
      <xdr:rowOff>171450</xdr:rowOff>
    </xdr:to>
    <xdr:sp>
      <xdr:nvSpPr>
        <xdr:cNvPr id="1" name="正方形/長方形 3"/>
        <xdr:cNvSpPr>
          <a:spLocks/>
        </xdr:cNvSpPr>
      </xdr:nvSpPr>
      <xdr:spPr>
        <a:xfrm>
          <a:off x="8105775" y="19050"/>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12</xdr:row>
      <xdr:rowOff>133350</xdr:rowOff>
    </xdr:from>
    <xdr:to>
      <xdr:col>31</xdr:col>
      <xdr:colOff>38100</xdr:colOff>
      <xdr:row>13</xdr:row>
      <xdr:rowOff>371475</xdr:rowOff>
    </xdr:to>
    <xdr:sp>
      <xdr:nvSpPr>
        <xdr:cNvPr id="1" name="角丸四角形 1"/>
        <xdr:cNvSpPr>
          <a:spLocks/>
        </xdr:cNvSpPr>
      </xdr:nvSpPr>
      <xdr:spPr>
        <a:xfrm>
          <a:off x="1000125" y="3086100"/>
          <a:ext cx="5038725" cy="7524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25</xdr:col>
      <xdr:colOff>142875</xdr:colOff>
      <xdr:row>7</xdr:row>
      <xdr:rowOff>19050</xdr:rowOff>
    </xdr:from>
    <xdr:to>
      <xdr:col>32</xdr:col>
      <xdr:colOff>123825</xdr:colOff>
      <xdr:row>9</xdr:row>
      <xdr:rowOff>152400</xdr:rowOff>
    </xdr:to>
    <xdr:sp>
      <xdr:nvSpPr>
        <xdr:cNvPr id="2" name="AutoShape 103"/>
        <xdr:cNvSpPr>
          <a:spLocks/>
        </xdr:cNvSpPr>
      </xdr:nvSpPr>
      <xdr:spPr>
        <a:xfrm>
          <a:off x="4905375" y="1200150"/>
          <a:ext cx="1409700" cy="476250"/>
        </a:xfrm>
        <a:prstGeom prst="wedgeRoundRectCallout">
          <a:avLst>
            <a:gd name="adj1" fmla="val -30175"/>
            <a:gd name="adj2" fmla="val 7789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実施回数</a:t>
          </a:r>
          <a:r>
            <a:rPr lang="en-US" cap="none" sz="1000" b="0" i="0" u="none" baseline="0">
              <a:solidFill>
                <a:srgbClr val="000000"/>
              </a:solidFill>
            </a:rPr>
            <a:t>を入力してください。</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2333625</xdr:colOff>
      <xdr:row>0</xdr:row>
      <xdr:rowOff>19050</xdr:rowOff>
    </xdr:from>
    <xdr:to>
      <xdr:col>6</xdr:col>
      <xdr:colOff>942975</xdr:colOff>
      <xdr:row>1</xdr:row>
      <xdr:rowOff>171450</xdr:rowOff>
    </xdr:to>
    <xdr:sp>
      <xdr:nvSpPr>
        <xdr:cNvPr id="1" name="正方形/長方形 2"/>
        <xdr:cNvSpPr>
          <a:spLocks/>
        </xdr:cNvSpPr>
      </xdr:nvSpPr>
      <xdr:spPr>
        <a:xfrm>
          <a:off x="106108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10</xdr:row>
      <xdr:rowOff>276225</xdr:rowOff>
    </xdr:from>
    <xdr:to>
      <xdr:col>31</xdr:col>
      <xdr:colOff>28575</xdr:colOff>
      <xdr:row>12</xdr:row>
      <xdr:rowOff>295275</xdr:rowOff>
    </xdr:to>
    <xdr:sp>
      <xdr:nvSpPr>
        <xdr:cNvPr id="1" name="角丸四角形 1"/>
        <xdr:cNvSpPr>
          <a:spLocks/>
        </xdr:cNvSpPr>
      </xdr:nvSpPr>
      <xdr:spPr>
        <a:xfrm>
          <a:off x="590550" y="1981200"/>
          <a:ext cx="5343525" cy="103822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1381125</xdr:colOff>
      <xdr:row>0</xdr:row>
      <xdr:rowOff>19050</xdr:rowOff>
    </xdr:from>
    <xdr:to>
      <xdr:col>5</xdr:col>
      <xdr:colOff>1314450</xdr:colOff>
      <xdr:row>1</xdr:row>
      <xdr:rowOff>57150</xdr:rowOff>
    </xdr:to>
    <xdr:sp>
      <xdr:nvSpPr>
        <xdr:cNvPr id="1" name="正方形/長方形 3"/>
        <xdr:cNvSpPr>
          <a:spLocks/>
        </xdr:cNvSpPr>
      </xdr:nvSpPr>
      <xdr:spPr>
        <a:xfrm>
          <a:off x="50863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11</xdr:row>
      <xdr:rowOff>247650</xdr:rowOff>
    </xdr:from>
    <xdr:to>
      <xdr:col>30</xdr:col>
      <xdr:colOff>76200</xdr:colOff>
      <xdr:row>14</xdr:row>
      <xdr:rowOff>266700</xdr:rowOff>
    </xdr:to>
    <xdr:sp>
      <xdr:nvSpPr>
        <xdr:cNvPr id="1" name="角丸四角形 1"/>
        <xdr:cNvSpPr>
          <a:spLocks/>
        </xdr:cNvSpPr>
      </xdr:nvSpPr>
      <xdr:spPr>
        <a:xfrm>
          <a:off x="904875" y="2105025"/>
          <a:ext cx="5324475" cy="297180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0</xdr:row>
      <xdr:rowOff>57150</xdr:rowOff>
    </xdr:from>
    <xdr:to>
      <xdr:col>6</xdr:col>
      <xdr:colOff>838200</xdr:colOff>
      <xdr:row>2</xdr:row>
      <xdr:rowOff>38100</xdr:rowOff>
    </xdr:to>
    <xdr:sp>
      <xdr:nvSpPr>
        <xdr:cNvPr id="1" name="正方形/長方形 3"/>
        <xdr:cNvSpPr>
          <a:spLocks/>
        </xdr:cNvSpPr>
      </xdr:nvSpPr>
      <xdr:spPr>
        <a:xfrm>
          <a:off x="7515225" y="57150"/>
          <a:ext cx="2362200"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1800225</xdr:colOff>
      <xdr:row>29</xdr:row>
      <xdr:rowOff>0</xdr:rowOff>
    </xdr:to>
    <xdr:sp>
      <xdr:nvSpPr>
        <xdr:cNvPr id="1" name="Rectangle 1"/>
        <xdr:cNvSpPr>
          <a:spLocks/>
        </xdr:cNvSpPr>
      </xdr:nvSpPr>
      <xdr:spPr>
        <a:xfrm>
          <a:off x="5334000" y="6962775"/>
          <a:ext cx="738187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2"/>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76200</xdr:colOff>
      <xdr:row>0</xdr:row>
      <xdr:rowOff>57150</xdr:rowOff>
    </xdr:from>
    <xdr:to>
      <xdr:col>28</xdr:col>
      <xdr:colOff>180975</xdr:colOff>
      <xdr:row>4</xdr:row>
      <xdr:rowOff>19050</xdr:rowOff>
    </xdr:to>
    <xdr:sp>
      <xdr:nvSpPr>
        <xdr:cNvPr id="3" name="AutoShape 103"/>
        <xdr:cNvSpPr>
          <a:spLocks/>
        </xdr:cNvSpPr>
      </xdr:nvSpPr>
      <xdr:spPr>
        <a:xfrm>
          <a:off x="6134100" y="57150"/>
          <a:ext cx="2676525"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12</xdr:row>
      <xdr:rowOff>152400</xdr:rowOff>
    </xdr:from>
    <xdr:to>
      <xdr:col>30</xdr:col>
      <xdr:colOff>57150</xdr:colOff>
      <xdr:row>13</xdr:row>
      <xdr:rowOff>342900</xdr:rowOff>
    </xdr:to>
    <xdr:sp>
      <xdr:nvSpPr>
        <xdr:cNvPr id="1" name="角丸四角形 1"/>
        <xdr:cNvSpPr>
          <a:spLocks/>
        </xdr:cNvSpPr>
      </xdr:nvSpPr>
      <xdr:spPr>
        <a:xfrm>
          <a:off x="857250" y="3152775"/>
          <a:ext cx="5324475" cy="70485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23</xdr:col>
      <xdr:colOff>57150</xdr:colOff>
      <xdr:row>7</xdr:row>
      <xdr:rowOff>114300</xdr:rowOff>
    </xdr:from>
    <xdr:to>
      <xdr:col>32</xdr:col>
      <xdr:colOff>142875</xdr:colOff>
      <xdr:row>10</xdr:row>
      <xdr:rowOff>9525</xdr:rowOff>
    </xdr:to>
    <xdr:sp>
      <xdr:nvSpPr>
        <xdr:cNvPr id="2" name="AutoShape 103"/>
        <xdr:cNvSpPr>
          <a:spLocks/>
        </xdr:cNvSpPr>
      </xdr:nvSpPr>
      <xdr:spPr>
        <a:xfrm>
          <a:off x="4848225" y="1295400"/>
          <a:ext cx="1800225" cy="400050"/>
        </a:xfrm>
        <a:prstGeom prst="wedgeRoundRectCallout">
          <a:avLst>
            <a:gd name="adj1" fmla="val -14611"/>
            <a:gd name="adj2" fmla="val 8353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回数</a:t>
          </a:r>
          <a:r>
            <a:rPr lang="en-US" cap="none" sz="1000" b="0" i="0" u="none" baseline="0">
              <a:solidFill>
                <a:srgbClr val="000000"/>
              </a:solidFill>
            </a:rPr>
            <a:t>を入力してください。</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0</xdr:row>
      <xdr:rowOff>9525</xdr:rowOff>
    </xdr:from>
    <xdr:to>
      <xdr:col>6</xdr:col>
      <xdr:colOff>1400175</xdr:colOff>
      <xdr:row>1</xdr:row>
      <xdr:rowOff>161925</xdr:rowOff>
    </xdr:to>
    <xdr:sp>
      <xdr:nvSpPr>
        <xdr:cNvPr id="1" name="正方形/長方形 3"/>
        <xdr:cNvSpPr>
          <a:spLocks/>
        </xdr:cNvSpPr>
      </xdr:nvSpPr>
      <xdr:spPr>
        <a:xfrm>
          <a:off x="10306050" y="9525"/>
          <a:ext cx="236220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7</xdr:row>
      <xdr:rowOff>57150</xdr:rowOff>
    </xdr:from>
    <xdr:to>
      <xdr:col>32</xdr:col>
      <xdr:colOff>0</xdr:colOff>
      <xdr:row>9</xdr:row>
      <xdr:rowOff>114300</xdr:rowOff>
    </xdr:to>
    <xdr:sp>
      <xdr:nvSpPr>
        <xdr:cNvPr id="1" name="AutoShape 103"/>
        <xdr:cNvSpPr>
          <a:spLocks/>
        </xdr:cNvSpPr>
      </xdr:nvSpPr>
      <xdr:spPr>
        <a:xfrm>
          <a:off x="4819650" y="1238250"/>
          <a:ext cx="1790700" cy="400050"/>
        </a:xfrm>
        <a:prstGeom prst="wedgeRoundRectCallout">
          <a:avLst>
            <a:gd name="adj1" fmla="val -14611"/>
            <a:gd name="adj2" fmla="val 83532"/>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回数</a:t>
          </a:r>
          <a:r>
            <a:rPr lang="en-US" cap="none" sz="1000" b="0" i="0" u="none" baseline="0">
              <a:solidFill>
                <a:srgbClr val="000000"/>
              </a:solidFill>
            </a:rPr>
            <a:t>を入力してください。</a:t>
          </a:r>
        </a:p>
      </xdr:txBody>
    </xdr:sp>
    <xdr:clientData/>
  </xdr:twoCellAnchor>
  <xdr:twoCellAnchor>
    <xdr:from>
      <xdr:col>4</xdr:col>
      <xdr:colOff>114300</xdr:colOff>
      <xdr:row>12</xdr:row>
      <xdr:rowOff>171450</xdr:rowOff>
    </xdr:from>
    <xdr:to>
      <xdr:col>29</xdr:col>
      <xdr:colOff>152400</xdr:colOff>
      <xdr:row>13</xdr:row>
      <xdr:rowOff>361950</xdr:rowOff>
    </xdr:to>
    <xdr:sp>
      <xdr:nvSpPr>
        <xdr:cNvPr id="2" name="角丸四角形 2"/>
        <xdr:cNvSpPr>
          <a:spLocks/>
        </xdr:cNvSpPr>
      </xdr:nvSpPr>
      <xdr:spPr>
        <a:xfrm>
          <a:off x="876300" y="3171825"/>
          <a:ext cx="5314950" cy="70485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19050</xdr:rowOff>
    </xdr:from>
    <xdr:to>
      <xdr:col>3</xdr:col>
      <xdr:colOff>1695450</xdr:colOff>
      <xdr:row>1</xdr:row>
      <xdr:rowOff>171450</xdr:rowOff>
    </xdr:to>
    <xdr:sp>
      <xdr:nvSpPr>
        <xdr:cNvPr id="1" name="正方形/長方形 2"/>
        <xdr:cNvSpPr>
          <a:spLocks/>
        </xdr:cNvSpPr>
      </xdr:nvSpPr>
      <xdr:spPr>
        <a:xfrm>
          <a:off x="8105775" y="19050"/>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152400</xdr:rowOff>
    </xdr:from>
    <xdr:to>
      <xdr:col>30</xdr:col>
      <xdr:colOff>133350</xdr:colOff>
      <xdr:row>12</xdr:row>
      <xdr:rowOff>342900</xdr:rowOff>
    </xdr:to>
    <xdr:sp>
      <xdr:nvSpPr>
        <xdr:cNvPr id="1" name="角丸四角形 1"/>
        <xdr:cNvSpPr>
          <a:spLocks/>
        </xdr:cNvSpPr>
      </xdr:nvSpPr>
      <xdr:spPr>
        <a:xfrm>
          <a:off x="638175" y="2686050"/>
          <a:ext cx="5343525" cy="70485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17</xdr:col>
      <xdr:colOff>161925</xdr:colOff>
      <xdr:row>6</xdr:row>
      <xdr:rowOff>161925</xdr:rowOff>
    </xdr:from>
    <xdr:to>
      <xdr:col>31</xdr:col>
      <xdr:colOff>114300</xdr:colOff>
      <xdr:row>8</xdr:row>
      <xdr:rowOff>142875</xdr:rowOff>
    </xdr:to>
    <xdr:sp>
      <xdr:nvSpPr>
        <xdr:cNvPr id="2" name="AutoShape 103"/>
        <xdr:cNvSpPr>
          <a:spLocks/>
        </xdr:cNvSpPr>
      </xdr:nvSpPr>
      <xdr:spPr>
        <a:xfrm>
          <a:off x="3400425" y="1181100"/>
          <a:ext cx="2752725" cy="323850"/>
        </a:xfrm>
        <a:prstGeom prst="wedgeRoundRectCallout">
          <a:avLst>
            <a:gd name="adj1" fmla="val -1879"/>
            <a:gd name="adj2" fmla="val 101421"/>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2600325</xdr:colOff>
      <xdr:row>0</xdr:row>
      <xdr:rowOff>38100</xdr:rowOff>
    </xdr:from>
    <xdr:to>
      <xdr:col>2</xdr:col>
      <xdr:colOff>4972050</xdr:colOff>
      <xdr:row>1</xdr:row>
      <xdr:rowOff>190500</xdr:rowOff>
    </xdr:to>
    <xdr:sp>
      <xdr:nvSpPr>
        <xdr:cNvPr id="1" name="正方形/長方形 2"/>
        <xdr:cNvSpPr>
          <a:spLocks/>
        </xdr:cNvSpPr>
      </xdr:nvSpPr>
      <xdr:spPr>
        <a:xfrm>
          <a:off x="8001000" y="3810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6</xdr:row>
      <xdr:rowOff>133350</xdr:rowOff>
    </xdr:from>
    <xdr:to>
      <xdr:col>31</xdr:col>
      <xdr:colOff>161925</xdr:colOff>
      <xdr:row>8</xdr:row>
      <xdr:rowOff>114300</xdr:rowOff>
    </xdr:to>
    <xdr:sp>
      <xdr:nvSpPr>
        <xdr:cNvPr id="1" name="AutoShape 103"/>
        <xdr:cNvSpPr>
          <a:spLocks/>
        </xdr:cNvSpPr>
      </xdr:nvSpPr>
      <xdr:spPr>
        <a:xfrm>
          <a:off x="3514725" y="1152525"/>
          <a:ext cx="2743200" cy="323850"/>
        </a:xfrm>
        <a:prstGeom prst="wedgeRoundRectCallout">
          <a:avLst>
            <a:gd name="adj1" fmla="val -1879"/>
            <a:gd name="adj2" fmla="val 101421"/>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4</xdr:col>
      <xdr:colOff>28575</xdr:colOff>
      <xdr:row>11</xdr:row>
      <xdr:rowOff>161925</xdr:rowOff>
    </xdr:from>
    <xdr:to>
      <xdr:col>31</xdr:col>
      <xdr:colOff>28575</xdr:colOff>
      <xdr:row>12</xdr:row>
      <xdr:rowOff>352425</xdr:rowOff>
    </xdr:to>
    <xdr:sp>
      <xdr:nvSpPr>
        <xdr:cNvPr id="2" name="角丸四角形 2"/>
        <xdr:cNvSpPr>
          <a:spLocks/>
        </xdr:cNvSpPr>
      </xdr:nvSpPr>
      <xdr:spPr>
        <a:xfrm>
          <a:off x="790575" y="2828925"/>
          <a:ext cx="5334000" cy="70485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6362700</xdr:colOff>
      <xdr:row>0</xdr:row>
      <xdr:rowOff>38100</xdr:rowOff>
    </xdr:from>
    <xdr:to>
      <xdr:col>1</xdr:col>
      <xdr:colOff>8734425</xdr:colOff>
      <xdr:row>1</xdr:row>
      <xdr:rowOff>190500</xdr:rowOff>
    </xdr:to>
    <xdr:sp>
      <xdr:nvSpPr>
        <xdr:cNvPr id="1" name="正方形/長方形 2"/>
        <xdr:cNvSpPr>
          <a:spLocks/>
        </xdr:cNvSpPr>
      </xdr:nvSpPr>
      <xdr:spPr>
        <a:xfrm>
          <a:off x="6791325" y="3810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6</xdr:row>
      <xdr:rowOff>123825</xdr:rowOff>
    </xdr:from>
    <xdr:to>
      <xdr:col>30</xdr:col>
      <xdr:colOff>133350</xdr:colOff>
      <xdr:row>8</xdr:row>
      <xdr:rowOff>104775</xdr:rowOff>
    </xdr:to>
    <xdr:sp>
      <xdr:nvSpPr>
        <xdr:cNvPr id="1" name="AutoShape 103"/>
        <xdr:cNvSpPr>
          <a:spLocks/>
        </xdr:cNvSpPr>
      </xdr:nvSpPr>
      <xdr:spPr>
        <a:xfrm>
          <a:off x="3228975" y="1143000"/>
          <a:ext cx="2752725" cy="323850"/>
        </a:xfrm>
        <a:prstGeom prst="wedgeRoundRectCallout">
          <a:avLst>
            <a:gd name="adj1" fmla="val -1879"/>
            <a:gd name="adj2" fmla="val 101421"/>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3</xdr:col>
      <xdr:colOff>47625</xdr:colOff>
      <xdr:row>11</xdr:row>
      <xdr:rowOff>171450</xdr:rowOff>
    </xdr:from>
    <xdr:to>
      <xdr:col>30</xdr:col>
      <xdr:colOff>114300</xdr:colOff>
      <xdr:row>12</xdr:row>
      <xdr:rowOff>361950</xdr:rowOff>
    </xdr:to>
    <xdr:sp>
      <xdr:nvSpPr>
        <xdr:cNvPr id="2" name="角丸四角形 2"/>
        <xdr:cNvSpPr>
          <a:spLocks/>
        </xdr:cNvSpPr>
      </xdr:nvSpPr>
      <xdr:spPr>
        <a:xfrm>
          <a:off x="619125" y="2705100"/>
          <a:ext cx="5343525" cy="70485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自動入力のため、記入不要まるま</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2562225</xdr:colOff>
      <xdr:row>0</xdr:row>
      <xdr:rowOff>66675</xdr:rowOff>
    </xdr:from>
    <xdr:to>
      <xdr:col>2</xdr:col>
      <xdr:colOff>4933950</xdr:colOff>
      <xdr:row>2</xdr:row>
      <xdr:rowOff>19050</xdr:rowOff>
    </xdr:to>
    <xdr:sp>
      <xdr:nvSpPr>
        <xdr:cNvPr id="1" name="正方形/長方形 2"/>
        <xdr:cNvSpPr>
          <a:spLocks/>
        </xdr:cNvSpPr>
      </xdr:nvSpPr>
      <xdr:spPr>
        <a:xfrm>
          <a:off x="7962900" y="66675"/>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3943350</xdr:colOff>
      <xdr:row>31</xdr:row>
      <xdr:rowOff>685800</xdr:rowOff>
    </xdr:from>
    <xdr:to>
      <xdr:col>6</xdr:col>
      <xdr:colOff>504825</xdr:colOff>
      <xdr:row>33</xdr:row>
      <xdr:rowOff>104775</xdr:rowOff>
    </xdr:to>
    <xdr:sp>
      <xdr:nvSpPr>
        <xdr:cNvPr id="1" name="角丸四角形吹き出し 1"/>
        <xdr:cNvSpPr>
          <a:spLocks/>
        </xdr:cNvSpPr>
      </xdr:nvSpPr>
      <xdr:spPr>
        <a:xfrm>
          <a:off x="6543675" y="20507325"/>
          <a:ext cx="2428875" cy="790575"/>
        </a:xfrm>
        <a:prstGeom prst="wedgeRoundRectCallout">
          <a:avLst>
            <a:gd name="adj1" fmla="val 48018"/>
            <a:gd name="adj2" fmla="val 110356"/>
          </a:avLst>
        </a:prstGeom>
        <a:solidFill>
          <a:srgbClr val="FFFF00"/>
        </a:solidFill>
        <a:ln w="25400" cmpd="sng">
          <a:solidFill>
            <a:srgbClr val="000000"/>
          </a:solidFill>
          <a:headEnd type="none"/>
          <a:tailEnd type="none"/>
        </a:ln>
      </xdr:spPr>
      <xdr:txBody>
        <a:bodyPr vertOverflow="clip" wrap="square" anchor="ctr"/>
        <a:p>
          <a:pPr algn="l">
            <a:defRPr/>
          </a:pPr>
          <a:r>
            <a:rPr lang="en-US" cap="none" sz="1400" b="1" i="0" u="none" baseline="0">
              <a:solidFill>
                <a:srgbClr val="FF0000"/>
              </a:solidFill>
              <a:latin typeface="ＭＳ Ｐゴシック"/>
              <a:ea typeface="ＭＳ Ｐゴシック"/>
              <a:cs typeface="ＭＳ Ｐゴシック"/>
            </a:rPr>
            <a:t>該当があるか確認する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152400</xdr:rowOff>
    </xdr:from>
    <xdr:to>
      <xdr:col>24</xdr:col>
      <xdr:colOff>171450</xdr:colOff>
      <xdr:row>59</xdr:row>
      <xdr:rowOff>38100</xdr:rowOff>
    </xdr:to>
    <xdr:sp>
      <xdr:nvSpPr>
        <xdr:cNvPr id="1" name="AutoShape 103"/>
        <xdr:cNvSpPr>
          <a:spLocks/>
        </xdr:cNvSpPr>
      </xdr:nvSpPr>
      <xdr:spPr>
        <a:xfrm>
          <a:off x="285750" y="3105150"/>
          <a:ext cx="6991350" cy="2962275"/>
        </a:xfrm>
        <a:prstGeom prst="wedgeRoundRectCallout">
          <a:avLst>
            <a:gd name="adj1" fmla="val -5375"/>
            <a:gd name="adj2" fmla="val -61175"/>
          </a:avLst>
        </a:prstGeom>
        <a:solidFill>
          <a:srgbClr val="FFFFFF"/>
        </a:solidFill>
        <a:ln w="38100" cmpd="sng">
          <a:solidFill>
            <a:srgbClr val="000000"/>
          </a:solidFill>
          <a:headEnd type="none"/>
          <a:tailEnd type="none"/>
        </a:ln>
      </xdr:spPr>
      <xdr:txBody>
        <a:bodyPr vertOverflow="clip" wrap="square" lIns="74295" tIns="8890" rIns="74295" bIns="8890"/>
        <a:p>
          <a:pPr algn="l">
            <a:defRPr/>
          </a:pPr>
          <a:r>
            <a:rPr lang="en-US" cap="none" sz="1050" b="0" i="0" u="sng" baseline="0">
              <a:solidFill>
                <a:srgbClr val="FF0000"/>
              </a:solidFill>
            </a:rPr>
            <a:t>施設所在地及び定員を入力すること</a:t>
          </a:r>
          <a:r>
            <a:rPr lang="en-US" cap="none" sz="1050" b="0" i="0" u="none" baseline="0">
              <a:solidFill>
                <a:srgbClr val="000000"/>
              </a:solidFill>
            </a:rPr>
            <a:t>で、「評価加算様式２」に「施設区分」が自動的に計算されます。</a:t>
          </a:r>
          <a:r>
            <a:rPr lang="en-US" cap="none" sz="1050" b="0" i="0" u="none" baseline="0">
              <a:solidFill>
                <a:srgbClr val="000000"/>
              </a:solidFill>
            </a:rPr>
            <a:t>
</a:t>
          </a:r>
          <a:r>
            <a:rPr lang="en-US" cap="none" sz="1050" b="0" i="0" u="none" baseline="0">
              <a:solidFill>
                <a:srgbClr val="000000"/>
              </a:solidFill>
            </a:rPr>
            <a:t>なお、施設区分の詳細は、下記のとおり。</a:t>
          </a:r>
        </a:p>
      </xdr:txBody>
    </xdr:sp>
    <xdr:clientData/>
  </xdr:twoCellAnchor>
  <xdr:twoCellAnchor editAs="oneCell">
    <xdr:from>
      <xdr:col>3</xdr:col>
      <xdr:colOff>104775</xdr:colOff>
      <xdr:row>44</xdr:row>
      <xdr:rowOff>161925</xdr:rowOff>
    </xdr:from>
    <xdr:to>
      <xdr:col>22</xdr:col>
      <xdr:colOff>2486025</xdr:colOff>
      <xdr:row>58</xdr:row>
      <xdr:rowOff>57150</xdr:rowOff>
    </xdr:to>
    <xdr:pic>
      <xdr:nvPicPr>
        <xdr:cNvPr id="2" name="図 2"/>
        <xdr:cNvPicPr preferRelativeResize="1">
          <a:picLocks noChangeAspect="1"/>
        </xdr:cNvPicPr>
      </xdr:nvPicPr>
      <xdr:blipFill>
        <a:blip r:embed="rId1"/>
        <a:stretch>
          <a:fillRect/>
        </a:stretch>
      </xdr:blipFill>
      <xdr:spPr>
        <a:xfrm>
          <a:off x="762000" y="3619500"/>
          <a:ext cx="6000750" cy="2295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209550</xdr:rowOff>
    </xdr:from>
    <xdr:to>
      <xdr:col>28</xdr:col>
      <xdr:colOff>142875</xdr:colOff>
      <xdr:row>11</xdr:row>
      <xdr:rowOff>276225</xdr:rowOff>
    </xdr:to>
    <xdr:sp>
      <xdr:nvSpPr>
        <xdr:cNvPr id="1" name="角丸四角形 5"/>
        <xdr:cNvSpPr>
          <a:spLocks/>
        </xdr:cNvSpPr>
      </xdr:nvSpPr>
      <xdr:spPr>
        <a:xfrm>
          <a:off x="2333625" y="1866900"/>
          <a:ext cx="3143250" cy="8667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12</xdr:col>
      <xdr:colOff>85725</xdr:colOff>
      <xdr:row>15</xdr:row>
      <xdr:rowOff>57150</xdr:rowOff>
    </xdr:from>
    <xdr:to>
      <xdr:col>28</xdr:col>
      <xdr:colOff>190500</xdr:colOff>
      <xdr:row>15</xdr:row>
      <xdr:rowOff>333375</xdr:rowOff>
    </xdr:to>
    <xdr:sp>
      <xdr:nvSpPr>
        <xdr:cNvPr id="2" name="角丸四角形 6"/>
        <xdr:cNvSpPr>
          <a:spLocks/>
        </xdr:cNvSpPr>
      </xdr:nvSpPr>
      <xdr:spPr>
        <a:xfrm>
          <a:off x="2371725" y="3486150"/>
          <a:ext cx="3152775" cy="285750"/>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0</xdr:row>
      <xdr:rowOff>38100</xdr:rowOff>
    </xdr:from>
    <xdr:to>
      <xdr:col>5</xdr:col>
      <xdr:colOff>962025</xdr:colOff>
      <xdr:row>2</xdr:row>
      <xdr:rowOff>28575</xdr:rowOff>
    </xdr:to>
    <xdr:sp>
      <xdr:nvSpPr>
        <xdr:cNvPr id="1" name="正方形/長方形 3"/>
        <xdr:cNvSpPr>
          <a:spLocks/>
        </xdr:cNvSpPr>
      </xdr:nvSpPr>
      <xdr:spPr>
        <a:xfrm>
          <a:off x="4762500" y="38100"/>
          <a:ext cx="2362200" cy="3524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oneCellAnchor>
    <xdr:from>
      <xdr:col>0</xdr:col>
      <xdr:colOff>57150</xdr:colOff>
      <xdr:row>3</xdr:row>
      <xdr:rowOff>38100</xdr:rowOff>
    </xdr:from>
    <xdr:ext cx="3124200" cy="457200"/>
    <xdr:sp>
      <xdr:nvSpPr>
        <xdr:cNvPr id="2" name="AutoShape 6"/>
        <xdr:cNvSpPr>
          <a:spLocks/>
        </xdr:cNvSpPr>
      </xdr:nvSpPr>
      <xdr:spPr>
        <a:xfrm>
          <a:off x="57150" y="590550"/>
          <a:ext cx="3124200" cy="457200"/>
        </a:xfrm>
        <a:prstGeom prst="wedgeRoundRectCallout">
          <a:avLst>
            <a:gd name="adj1" fmla="val 27013"/>
            <a:gd name="adj2" fmla="val 156638"/>
          </a:avLst>
        </a:prstGeom>
        <a:solidFill>
          <a:srgbClr val="FFFFFF"/>
        </a:solidFill>
        <a:ln w="38100" cmpd="sng">
          <a:solidFill>
            <a:srgbClr val="000000"/>
          </a:solidFill>
          <a:headEnd type="none"/>
          <a:tailEnd type="none"/>
        </a:ln>
      </xdr:spPr>
      <xdr:txBody>
        <a:bodyPr vertOverflow="clip" wrap="square" lIns="27432" tIns="18288" rIns="0" bIns="18288" anchor="ctr"/>
        <a:p>
          <a:pPr algn="l">
            <a:defRPr/>
          </a:pPr>
          <a:r>
            <a:rPr lang="en-US" cap="none" sz="700" b="0" i="0" u="none" baseline="0">
              <a:solidFill>
                <a:srgbClr val="000000"/>
              </a:solidFill>
            </a:rPr>
            <a:t>①常勤換算で出すので</a:t>
          </a:r>
          <a:r>
            <a:rPr lang="en-US" cap="none" sz="700" b="0" i="0" u="none" baseline="0">
              <a:solidFill>
                <a:srgbClr val="FF0000"/>
              </a:solidFill>
            </a:rPr>
            <a:t>、時点ではなく４月の１ヶ月で考える</a:t>
          </a:r>
          <a:r>
            <a:rPr lang="en-US" cap="none" sz="700" b="0" i="0" u="none" baseline="0">
              <a:solidFill>
                <a:srgbClr val="000000"/>
              </a:solidFill>
            </a:rPr>
            <a:t>。②また、新規施設で前年度の実績がない場合は「老福基準条例施行規則第３条第２項および条例施行要領第２、６（５）②」のとおり</a:t>
          </a:r>
        </a:p>
      </xdr:txBody>
    </xdr:sp>
    <xdr:clientData/>
  </xdr:oneCellAnchor>
  <xdr:twoCellAnchor>
    <xdr:from>
      <xdr:col>4</xdr:col>
      <xdr:colOff>285750</xdr:colOff>
      <xdr:row>3</xdr:row>
      <xdr:rowOff>47625</xdr:rowOff>
    </xdr:from>
    <xdr:to>
      <xdr:col>5</xdr:col>
      <xdr:colOff>819150</xdr:colOff>
      <xdr:row>5</xdr:row>
      <xdr:rowOff>161925</xdr:rowOff>
    </xdr:to>
    <xdr:sp>
      <xdr:nvSpPr>
        <xdr:cNvPr id="3" name="AutoShape 103"/>
        <xdr:cNvSpPr>
          <a:spLocks/>
        </xdr:cNvSpPr>
      </xdr:nvSpPr>
      <xdr:spPr>
        <a:xfrm>
          <a:off x="5248275" y="600075"/>
          <a:ext cx="1733550" cy="571500"/>
        </a:xfrm>
        <a:prstGeom prst="wedgeRoundRectCallout">
          <a:avLst>
            <a:gd name="adj1" fmla="val 24814"/>
            <a:gd name="adj2" fmla="val 11877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FF0000"/>
              </a:solidFill>
            </a:rPr>
            <a:t>４月１日までに資格を取得している者</a:t>
          </a:r>
          <a:r>
            <a:rPr lang="en-US" cap="none" sz="1050" b="0" i="0" u="none" baseline="0">
              <a:solidFill>
                <a:srgbClr val="000000"/>
              </a:solidFill>
            </a:rPr>
            <a:t>が対象</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13</xdr:row>
      <xdr:rowOff>85725</xdr:rowOff>
    </xdr:from>
    <xdr:to>
      <xdr:col>37</xdr:col>
      <xdr:colOff>285750</xdr:colOff>
      <xdr:row>18</xdr:row>
      <xdr:rowOff>28575</xdr:rowOff>
    </xdr:to>
    <xdr:sp>
      <xdr:nvSpPr>
        <xdr:cNvPr id="1" name="AutoShape 1"/>
        <xdr:cNvSpPr>
          <a:spLocks/>
        </xdr:cNvSpPr>
      </xdr:nvSpPr>
      <xdr:spPr>
        <a:xfrm>
          <a:off x="6296025" y="3667125"/>
          <a:ext cx="2124075" cy="1476375"/>
        </a:xfrm>
        <a:prstGeom prst="wedgeRoundRectCallout">
          <a:avLst>
            <a:gd name="adj1" fmla="val -66111"/>
            <a:gd name="adj2" fmla="val 34518"/>
          </a:avLst>
        </a:prstGeom>
        <a:solidFill>
          <a:srgbClr val="FFFFFF"/>
        </a:solidFill>
        <a:ln w="38100"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新設の場合</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FF0000"/>
              </a:solidFill>
              <a:latin typeface="ＭＳ Ｐゴシック"/>
              <a:ea typeface="ＭＳ Ｐゴシック"/>
              <a:cs typeface="ＭＳ Ｐゴシック"/>
            </a:rPr>
            <a:t>６月未満の場合</a:t>
          </a:r>
          <a:r>
            <a:rPr lang="en-US" cap="none" sz="900" b="0" i="0" u="none" baseline="0">
              <a:solidFill>
                <a:srgbClr val="000000"/>
              </a:solidFill>
              <a:latin typeface="ＭＳ Ｐゴシック"/>
              <a:ea typeface="ＭＳ Ｐゴシック"/>
              <a:cs typeface="ＭＳ Ｐゴシック"/>
            </a:rPr>
            <a:t>は、ベッド数の</a:t>
          </a:r>
          <a:r>
            <a:rPr lang="en-US" cap="none" sz="900" b="0" i="0" u="none" baseline="0">
              <a:solidFill>
                <a:srgbClr val="000000"/>
              </a:solidFill>
            </a:rPr>
            <a:t>90</a:t>
          </a:r>
          <a:r>
            <a:rPr lang="en-US" cap="none" sz="900" b="0" i="0" u="none" baseline="0">
              <a:solidFill>
                <a:srgbClr val="000000"/>
              </a:solidFill>
              <a:latin typeface="ＭＳ Ｐゴシック"/>
              <a:ea typeface="ＭＳ Ｐゴシック"/>
              <a:cs typeface="ＭＳ Ｐゴシック"/>
            </a:rPr>
            <a:t>％を入所者とし、②</a:t>
          </a:r>
          <a:r>
            <a:rPr lang="en-US" cap="none" sz="900" b="0" i="0" u="none" baseline="0">
              <a:solidFill>
                <a:srgbClr val="FF0000"/>
              </a:solidFill>
              <a:latin typeface="ＭＳ Ｐゴシック"/>
              <a:ea typeface="ＭＳ Ｐゴシック"/>
              <a:cs typeface="ＭＳ Ｐゴシック"/>
            </a:rPr>
            <a:t>６月～１年未満の場合</a:t>
          </a:r>
          <a:r>
            <a:rPr lang="en-US" cap="none" sz="900" b="0" i="0" u="none" baseline="0">
              <a:solidFill>
                <a:srgbClr val="000000"/>
              </a:solidFill>
              <a:latin typeface="ＭＳ Ｐゴシック"/>
              <a:ea typeface="ＭＳ Ｐゴシック"/>
              <a:cs typeface="ＭＳ Ｐゴシック"/>
            </a:rPr>
            <a:t>、直近６月の入所者延べ数を６月間の日数で除した数とし、③</a:t>
          </a:r>
          <a:r>
            <a:rPr lang="en-US" cap="none" sz="900" b="0" i="0" u="none" baseline="0">
              <a:solidFill>
                <a:srgbClr val="FF0000"/>
              </a:solidFill>
              <a:latin typeface="ＭＳ Ｐゴシック"/>
              <a:ea typeface="ＭＳ Ｐゴシック"/>
              <a:cs typeface="ＭＳ Ｐゴシック"/>
            </a:rPr>
            <a:t>１年以上経過している場合</a:t>
          </a:r>
          <a:r>
            <a:rPr lang="en-US" cap="none" sz="900" b="0" i="0" u="none" baseline="0">
              <a:solidFill>
                <a:srgbClr val="000000"/>
              </a:solidFill>
              <a:latin typeface="ＭＳ Ｐゴシック"/>
              <a:ea typeface="ＭＳ Ｐゴシック"/>
              <a:cs typeface="ＭＳ Ｐゴシック"/>
            </a:rPr>
            <a:t>、直近１年の日数で除した数とする</a:t>
          </a:r>
        </a:p>
      </xdr:txBody>
    </xdr:sp>
    <xdr:clientData/>
  </xdr:twoCellAnchor>
  <xdr:twoCellAnchor>
    <xdr:from>
      <xdr:col>11</xdr:col>
      <xdr:colOff>171450</xdr:colOff>
      <xdr:row>11</xdr:row>
      <xdr:rowOff>314325</xdr:rowOff>
    </xdr:from>
    <xdr:to>
      <xdr:col>28</xdr:col>
      <xdr:colOff>47625</xdr:colOff>
      <xdr:row>13</xdr:row>
      <xdr:rowOff>152400</xdr:rowOff>
    </xdr:to>
    <xdr:sp>
      <xdr:nvSpPr>
        <xdr:cNvPr id="2" name="角丸四角形 6"/>
        <xdr:cNvSpPr>
          <a:spLocks/>
        </xdr:cNvSpPr>
      </xdr:nvSpPr>
      <xdr:spPr>
        <a:xfrm>
          <a:off x="2266950" y="2867025"/>
          <a:ext cx="3114675" cy="8667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14</xdr:col>
      <xdr:colOff>47625</xdr:colOff>
      <xdr:row>21</xdr:row>
      <xdr:rowOff>495300</xdr:rowOff>
    </xdr:from>
    <xdr:to>
      <xdr:col>30</xdr:col>
      <xdr:colOff>123825</xdr:colOff>
      <xdr:row>23</xdr:row>
      <xdr:rowOff>333375</xdr:rowOff>
    </xdr:to>
    <xdr:sp>
      <xdr:nvSpPr>
        <xdr:cNvPr id="3" name="角丸四角形 7"/>
        <xdr:cNvSpPr>
          <a:spLocks/>
        </xdr:cNvSpPr>
      </xdr:nvSpPr>
      <xdr:spPr>
        <a:xfrm>
          <a:off x="2714625" y="6124575"/>
          <a:ext cx="3124200" cy="866775"/>
        </a:xfrm>
        <a:prstGeom prst="round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自動入力のため、記入不要</a:t>
          </a:r>
        </a:p>
      </xdr:txBody>
    </xdr:sp>
    <xdr:clientData/>
  </xdr:twoCellAnchor>
  <xdr:twoCellAnchor>
    <xdr:from>
      <xdr:col>33</xdr:col>
      <xdr:colOff>0</xdr:colOff>
      <xdr:row>18</xdr:row>
      <xdr:rowOff>95250</xdr:rowOff>
    </xdr:from>
    <xdr:to>
      <xdr:col>36</xdr:col>
      <xdr:colOff>209550</xdr:colOff>
      <xdr:row>21</xdr:row>
      <xdr:rowOff>171450</xdr:rowOff>
    </xdr:to>
    <xdr:sp>
      <xdr:nvSpPr>
        <xdr:cNvPr id="4" name="AutoShape 103"/>
        <xdr:cNvSpPr>
          <a:spLocks/>
        </xdr:cNvSpPr>
      </xdr:nvSpPr>
      <xdr:spPr>
        <a:xfrm>
          <a:off x="6286500" y="5210175"/>
          <a:ext cx="1371600" cy="590550"/>
        </a:xfrm>
        <a:prstGeom prst="wedgeRoundRectCallout">
          <a:avLst>
            <a:gd name="adj1" fmla="val -67078"/>
            <a:gd name="adj2" fmla="val -510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入所者数</a:t>
          </a:r>
          <a:r>
            <a:rPr lang="en-US" cap="none" sz="1000" b="0" i="0" u="none" baseline="0">
              <a:solidFill>
                <a:srgbClr val="000000"/>
              </a:solidFill>
            </a:rPr>
            <a:t>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bousai.go.jp/kyoiku/kigyou/keizoku/kk.html" TargetMode="External" /><Relationship Id="rId2" Type="http://schemas.openxmlformats.org/officeDocument/2006/relationships/drawing" Target="../drawings/drawing19.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S47"/>
  <sheetViews>
    <sheetView view="pageBreakPreview" zoomScaleSheetLayoutView="100" zoomScalePageLayoutView="0" workbookViewId="0" topLeftCell="A1">
      <selection activeCell="AU14" sqref="AU14"/>
    </sheetView>
  </sheetViews>
  <sheetFormatPr defaultColWidth="9.00390625" defaultRowHeight="13.5"/>
  <cols>
    <col min="1" max="22" width="2.50390625" style="1" customWidth="1"/>
    <col min="23" max="23" width="26.625" style="1" customWidth="1"/>
    <col min="24" max="27" width="2.50390625" style="1" customWidth="1"/>
    <col min="28" max="28" width="5.50390625" style="1" customWidth="1"/>
    <col min="29" max="29" width="2.50390625" style="1" customWidth="1"/>
    <col min="30" max="33" width="2.125" style="1" customWidth="1"/>
    <col min="34" max="34" width="22.125" style="1" hidden="1" customWidth="1"/>
    <col min="35" max="37" width="2.125" style="1" hidden="1" customWidth="1"/>
    <col min="38" max="39" width="9.00390625" style="1" hidden="1" customWidth="1"/>
    <col min="40" max="43" width="0" style="1" hidden="1" customWidth="1"/>
    <col min="44" max="16384" width="9.00390625" style="1" customWidth="1"/>
  </cols>
  <sheetData>
    <row r="1" ht="13.5" thickBot="1">
      <c r="R1" s="28"/>
    </row>
    <row r="2" spans="2:30" ht="13.5" customHeight="1">
      <c r="B2" s="508" t="s">
        <v>423</v>
      </c>
      <c r="C2" s="509"/>
      <c r="D2" s="509"/>
      <c r="E2" s="509"/>
      <c r="F2" s="509"/>
      <c r="G2" s="509"/>
      <c r="H2" s="509"/>
      <c r="I2" s="509"/>
      <c r="J2" s="509"/>
      <c r="K2" s="509"/>
      <c r="L2" s="510"/>
      <c r="R2" s="28"/>
      <c r="W2" s="61"/>
      <c r="X2" s="28"/>
      <c r="Y2" s="28"/>
      <c r="Z2" s="28"/>
      <c r="AA2" s="28"/>
      <c r="AB2" s="28"/>
      <c r="AC2" s="28"/>
      <c r="AD2" s="28"/>
    </row>
    <row r="3" spans="2:30" ht="13.5" customHeight="1">
      <c r="B3" s="511"/>
      <c r="C3" s="512"/>
      <c r="D3" s="512"/>
      <c r="E3" s="512"/>
      <c r="F3" s="512"/>
      <c r="G3" s="512"/>
      <c r="H3" s="512"/>
      <c r="I3" s="512"/>
      <c r="J3" s="512"/>
      <c r="K3" s="512"/>
      <c r="L3" s="513"/>
      <c r="R3" s="28"/>
      <c r="W3" s="62"/>
      <c r="X3" s="28"/>
      <c r="Y3" s="28"/>
      <c r="Z3" s="28"/>
      <c r="AA3" s="28"/>
      <c r="AB3" s="28"/>
      <c r="AC3" s="28"/>
      <c r="AD3" s="28"/>
    </row>
    <row r="4" spans="2:30" ht="13.5" customHeight="1" thickBot="1">
      <c r="B4" s="514"/>
      <c r="C4" s="515"/>
      <c r="D4" s="515"/>
      <c r="E4" s="515"/>
      <c r="F4" s="515"/>
      <c r="G4" s="515"/>
      <c r="H4" s="515"/>
      <c r="I4" s="515"/>
      <c r="J4" s="515"/>
      <c r="K4" s="515"/>
      <c r="L4" s="516"/>
      <c r="R4" s="28"/>
      <c r="W4" s="63"/>
      <c r="X4" s="28"/>
      <c r="Y4" s="28"/>
      <c r="Z4" s="28"/>
      <c r="AA4" s="28"/>
      <c r="AB4" s="28"/>
      <c r="AC4" s="28"/>
      <c r="AD4" s="28"/>
    </row>
    <row r="5" ht="12.75">
      <c r="R5" s="28"/>
    </row>
    <row r="6" spans="2:28" ht="13.5" customHeight="1">
      <c r="B6" s="522" t="s">
        <v>10</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row>
    <row r="7" spans="2:36"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H7" s="289"/>
      <c r="AI7" s="51"/>
      <c r="AJ7" s="51"/>
    </row>
    <row r="8" spans="34:36" ht="13.5" thickBot="1">
      <c r="AH8" s="289"/>
      <c r="AI8" s="51"/>
      <c r="AJ8" s="51"/>
    </row>
    <row r="9" spans="2:36" ht="12.75">
      <c r="B9" s="1" t="s">
        <v>316</v>
      </c>
      <c r="W9" s="40" t="s">
        <v>331</v>
      </c>
      <c r="X9" s="29"/>
      <c r="Y9" s="29"/>
      <c r="Z9" s="29"/>
      <c r="AA9" s="29"/>
      <c r="AB9" s="29"/>
      <c r="AC9" s="30"/>
      <c r="AH9" s="289"/>
      <c r="AI9" s="51"/>
      <c r="AJ9" s="51"/>
    </row>
    <row r="10" spans="23:36" ht="12.75">
      <c r="W10" s="53" t="s">
        <v>424</v>
      </c>
      <c r="X10" s="28"/>
      <c r="Y10" s="28"/>
      <c r="Z10" s="28"/>
      <c r="AA10" s="28"/>
      <c r="AB10" s="28"/>
      <c r="AC10" s="31"/>
      <c r="AH10" s="289"/>
      <c r="AI10" s="51"/>
      <c r="AJ10" s="51"/>
    </row>
    <row r="11" spans="23:36" ht="13.5" thickBot="1">
      <c r="W11" s="284" t="s">
        <v>430</v>
      </c>
      <c r="X11" s="32"/>
      <c r="Y11" s="32"/>
      <c r="Z11" s="32"/>
      <c r="AA11" s="32"/>
      <c r="AB11" s="32"/>
      <c r="AC11" s="33"/>
      <c r="AH11" s="289"/>
      <c r="AI11" s="51"/>
      <c r="AJ11" s="51"/>
    </row>
    <row r="12" spans="34:36" ht="13.5" thickBot="1">
      <c r="AH12" s="289" t="s">
        <v>4</v>
      </c>
      <c r="AI12" s="51"/>
      <c r="AJ12" s="51"/>
    </row>
    <row r="13" spans="2:45" ht="50.25" customHeight="1" thickBot="1" thickTop="1">
      <c r="B13" s="523" t="s">
        <v>2</v>
      </c>
      <c r="C13" s="524"/>
      <c r="D13" s="525" t="s">
        <v>318</v>
      </c>
      <c r="E13" s="526"/>
      <c r="F13" s="526"/>
      <c r="G13" s="526"/>
      <c r="H13" s="526"/>
      <c r="I13" s="526"/>
      <c r="J13" s="526"/>
      <c r="K13" s="526"/>
      <c r="L13" s="526"/>
      <c r="M13" s="526"/>
      <c r="N13" s="526"/>
      <c r="O13" s="526"/>
      <c r="P13" s="526"/>
      <c r="Q13" s="527"/>
      <c r="R13" s="528"/>
      <c r="S13" s="528"/>
      <c r="T13" s="528"/>
      <c r="U13" s="528"/>
      <c r="V13" s="528"/>
      <c r="W13" s="529"/>
      <c r="X13" s="530">
        <f>IF(Q13="週1日以上3日未満配置している",200000,IF(Q13="週3日以上7日未満配置している",400000,IF(Q13="週7日配置している",600000,0)))</f>
        <v>0</v>
      </c>
      <c r="Y13" s="531"/>
      <c r="Z13" s="531"/>
      <c r="AA13" s="531"/>
      <c r="AB13" s="532"/>
      <c r="AD13" s="395"/>
      <c r="AE13" s="482"/>
      <c r="AF13" s="482"/>
      <c r="AG13" s="395"/>
      <c r="AH13" s="495" t="s">
        <v>89</v>
      </c>
      <c r="AI13" s="495"/>
      <c r="AJ13" s="495"/>
      <c r="AK13" s="395"/>
      <c r="AL13" s="395"/>
      <c r="AM13" s="395"/>
      <c r="AN13" s="395"/>
      <c r="AO13" s="395"/>
      <c r="AP13" s="395"/>
      <c r="AQ13" s="395"/>
      <c r="AR13" s="395"/>
      <c r="AS13" s="395"/>
    </row>
    <row r="14" spans="2:45" ht="50.25" customHeight="1" thickBot="1" thickTop="1">
      <c r="B14" s="542" t="s">
        <v>3</v>
      </c>
      <c r="C14" s="543"/>
      <c r="D14" s="517" t="s">
        <v>96</v>
      </c>
      <c r="E14" s="518"/>
      <c r="F14" s="518"/>
      <c r="G14" s="518"/>
      <c r="H14" s="518"/>
      <c r="I14" s="518"/>
      <c r="J14" s="518"/>
      <c r="K14" s="518"/>
      <c r="L14" s="518"/>
      <c r="M14" s="518"/>
      <c r="N14" s="518"/>
      <c r="O14" s="518"/>
      <c r="P14" s="518"/>
      <c r="Q14" s="519"/>
      <c r="R14" s="520"/>
      <c r="S14" s="520"/>
      <c r="T14" s="520"/>
      <c r="U14" s="520"/>
      <c r="V14" s="520"/>
      <c r="W14" s="521"/>
      <c r="X14" s="533">
        <f>IF(Q14="とっている",100000,0)</f>
        <v>0</v>
      </c>
      <c r="Y14" s="533"/>
      <c r="Z14" s="533"/>
      <c r="AA14" s="533"/>
      <c r="AB14" s="534"/>
      <c r="AD14" s="395" t="s">
        <v>92</v>
      </c>
      <c r="AE14" s="482" t="s">
        <v>93</v>
      </c>
      <c r="AF14" s="482"/>
      <c r="AG14" s="395"/>
      <c r="AH14" s="495" t="s">
        <v>90</v>
      </c>
      <c r="AI14" s="495"/>
      <c r="AJ14" s="495"/>
      <c r="AK14" s="395"/>
      <c r="AL14" s="395"/>
      <c r="AM14" s="395"/>
      <c r="AN14" s="395"/>
      <c r="AO14" s="395"/>
      <c r="AP14" s="395"/>
      <c r="AQ14" s="395"/>
      <c r="AR14" s="395"/>
      <c r="AS14" s="395"/>
    </row>
    <row r="15" spans="2:45" ht="50.25" customHeight="1" thickBot="1" thickTop="1">
      <c r="B15" s="542" t="s">
        <v>244</v>
      </c>
      <c r="C15" s="543"/>
      <c r="D15" s="517" t="s">
        <v>596</v>
      </c>
      <c r="E15" s="518"/>
      <c r="F15" s="518"/>
      <c r="G15" s="518"/>
      <c r="H15" s="518"/>
      <c r="I15" s="518"/>
      <c r="J15" s="518"/>
      <c r="K15" s="518"/>
      <c r="L15" s="518"/>
      <c r="M15" s="518"/>
      <c r="N15" s="518"/>
      <c r="O15" s="518"/>
      <c r="P15" s="518"/>
      <c r="Q15" s="519"/>
      <c r="R15" s="520"/>
      <c r="S15" s="520"/>
      <c r="T15" s="520"/>
      <c r="U15" s="520"/>
      <c r="V15" s="520"/>
      <c r="W15" s="521"/>
      <c r="X15" s="544"/>
      <c r="Y15" s="545"/>
      <c r="Z15" s="545"/>
      <c r="AA15" s="545"/>
      <c r="AB15" s="546"/>
      <c r="AD15" s="395" t="s">
        <v>92</v>
      </c>
      <c r="AE15" s="482" t="s">
        <v>93</v>
      </c>
      <c r="AF15" s="482"/>
      <c r="AG15" s="395"/>
      <c r="AH15" s="495" t="s">
        <v>91</v>
      </c>
      <c r="AI15" s="495"/>
      <c r="AJ15" s="495"/>
      <c r="AK15" s="395"/>
      <c r="AL15" s="395"/>
      <c r="AM15" s="395" t="s">
        <v>246</v>
      </c>
      <c r="AN15" s="395"/>
      <c r="AO15" s="395"/>
      <c r="AP15" s="395" t="s">
        <v>246</v>
      </c>
      <c r="AQ15" s="395"/>
      <c r="AR15" s="395"/>
      <c r="AS15" s="395"/>
    </row>
    <row r="16" spans="2:45" ht="50.25" customHeight="1" thickBot="1" thickTop="1">
      <c r="B16" s="535"/>
      <c r="C16" s="536"/>
      <c r="D16" s="536"/>
      <c r="E16" s="536"/>
      <c r="F16" s="536"/>
      <c r="G16" s="536"/>
      <c r="H16" s="536"/>
      <c r="I16" s="536"/>
      <c r="J16" s="536"/>
      <c r="K16" s="536"/>
      <c r="L16" s="536"/>
      <c r="M16" s="536"/>
      <c r="N16" s="536"/>
      <c r="O16" s="536"/>
      <c r="P16" s="537"/>
      <c r="Q16" s="538" t="s">
        <v>94</v>
      </c>
      <c r="R16" s="538"/>
      <c r="S16" s="538"/>
      <c r="T16" s="538"/>
      <c r="U16" s="538"/>
      <c r="V16" s="538"/>
      <c r="W16" s="539"/>
      <c r="X16" s="540">
        <f>IF(Q15="作成している",X13+X14,X13)</f>
        <v>0</v>
      </c>
      <c r="Y16" s="540"/>
      <c r="Z16" s="540"/>
      <c r="AA16" s="540"/>
      <c r="AB16" s="541"/>
      <c r="AD16" s="395"/>
      <c r="AE16" s="395"/>
      <c r="AF16" s="395"/>
      <c r="AG16" s="395"/>
      <c r="AH16" s="495"/>
      <c r="AI16" s="495"/>
      <c r="AJ16" s="495"/>
      <c r="AK16" s="395"/>
      <c r="AL16" s="395"/>
      <c r="AM16" s="395" t="s">
        <v>247</v>
      </c>
      <c r="AN16" s="395"/>
      <c r="AO16" s="395"/>
      <c r="AP16" s="395" t="s">
        <v>247</v>
      </c>
      <c r="AQ16" s="395"/>
      <c r="AR16" s="395"/>
      <c r="AS16" s="395"/>
    </row>
    <row r="17" spans="30:45" ht="12.75">
      <c r="AD17" s="395"/>
      <c r="AE17" s="395"/>
      <c r="AF17" s="395"/>
      <c r="AG17" s="395"/>
      <c r="AH17" s="395"/>
      <c r="AI17" s="395"/>
      <c r="AJ17" s="395"/>
      <c r="AK17" s="395"/>
      <c r="AL17" s="395"/>
      <c r="AM17" s="395"/>
      <c r="AN17" s="395"/>
      <c r="AO17" s="395"/>
      <c r="AP17" s="395"/>
      <c r="AQ17" s="395"/>
      <c r="AR17" s="395"/>
      <c r="AS17" s="395"/>
    </row>
    <row r="18" spans="2:29" ht="12.75" hidden="1">
      <c r="B18" s="1" t="s">
        <v>317</v>
      </c>
      <c r="W18" s="40" t="s">
        <v>376</v>
      </c>
      <c r="X18" s="29"/>
      <c r="Y18" s="29"/>
      <c r="Z18" s="29"/>
      <c r="AA18" s="29"/>
      <c r="AB18" s="29"/>
      <c r="AC18" s="30"/>
    </row>
    <row r="19" spans="23:29" ht="15" customHeight="1" hidden="1">
      <c r="W19" s="561" t="s">
        <v>314</v>
      </c>
      <c r="X19" s="562"/>
      <c r="Y19" s="562"/>
      <c r="Z19" s="562"/>
      <c r="AA19" s="562"/>
      <c r="AB19" s="562"/>
      <c r="AC19" s="31"/>
    </row>
    <row r="20" spans="23:29" ht="13.5" hidden="1" thickBot="1">
      <c r="W20" s="284" t="s">
        <v>375</v>
      </c>
      <c r="X20" s="32"/>
      <c r="Y20" s="32"/>
      <c r="Z20" s="32"/>
      <c r="AA20" s="32"/>
      <c r="AB20" s="32"/>
      <c r="AC20" s="33"/>
    </row>
    <row r="21" ht="13.5" hidden="1" thickBot="1"/>
    <row r="22" spans="2:34" ht="14.25" customHeight="1" hidden="1">
      <c r="B22" s="579" t="s">
        <v>2</v>
      </c>
      <c r="C22" s="572"/>
      <c r="D22" s="547" t="s">
        <v>128</v>
      </c>
      <c r="E22" s="548"/>
      <c r="F22" s="548"/>
      <c r="G22" s="548"/>
      <c r="H22" s="548"/>
      <c r="I22" s="548"/>
      <c r="J22" s="548"/>
      <c r="K22" s="548"/>
      <c r="L22" s="548"/>
      <c r="M22" s="548"/>
      <c r="N22" s="548"/>
      <c r="O22" s="548"/>
      <c r="P22" s="548"/>
      <c r="Q22" s="563">
        <v>100</v>
      </c>
      <c r="R22" s="564"/>
      <c r="S22" s="564"/>
      <c r="T22" s="564"/>
      <c r="U22" s="564"/>
      <c r="V22" s="564"/>
      <c r="W22" s="565"/>
      <c r="X22" s="572" t="s">
        <v>11</v>
      </c>
      <c r="Y22" s="572"/>
      <c r="Z22" s="572"/>
      <c r="AA22" s="572"/>
      <c r="AB22" s="573"/>
      <c r="AH22" s="51" t="str">
        <f>IF(AND(Q22&lt;120,Q25&gt;=0.5),"○",IF(AND(Q22&lt;140,Q25&gt;=0.6),"○",IF(AND(Q22&lt;160,Q25&gt;=0.7),"○",IF(AND(Q22&lt;180,Q25&gt;=0.8),"○",IF(AND(Q22&lt;200,Q25&gt;=0.9),"○",IF(AND(Q22&lt;220,Q25&gt;=1),"○",IF(AND(Q22&lt;240,Q25&gt;=1.1),"○","×")))))))</f>
        <v>○</v>
      </c>
    </row>
    <row r="23" spans="2:28" ht="12.75" hidden="1">
      <c r="B23" s="580"/>
      <c r="C23" s="574"/>
      <c r="D23" s="549"/>
      <c r="E23" s="550"/>
      <c r="F23" s="550"/>
      <c r="G23" s="550"/>
      <c r="H23" s="550"/>
      <c r="I23" s="550"/>
      <c r="J23" s="550"/>
      <c r="K23" s="550"/>
      <c r="L23" s="550"/>
      <c r="M23" s="550"/>
      <c r="N23" s="550"/>
      <c r="O23" s="550"/>
      <c r="P23" s="550"/>
      <c r="Q23" s="566"/>
      <c r="R23" s="567"/>
      <c r="S23" s="567"/>
      <c r="T23" s="567"/>
      <c r="U23" s="567"/>
      <c r="V23" s="567"/>
      <c r="W23" s="568"/>
      <c r="X23" s="574"/>
      <c r="Y23" s="574"/>
      <c r="Z23" s="574"/>
      <c r="AA23" s="574"/>
      <c r="AB23" s="575"/>
    </row>
    <row r="24" spans="2:28" ht="20.25" customHeight="1" hidden="1">
      <c r="B24" s="580"/>
      <c r="C24" s="574"/>
      <c r="D24" s="551"/>
      <c r="E24" s="552"/>
      <c r="F24" s="552"/>
      <c r="G24" s="552"/>
      <c r="H24" s="552"/>
      <c r="I24" s="552"/>
      <c r="J24" s="552"/>
      <c r="K24" s="552"/>
      <c r="L24" s="552"/>
      <c r="M24" s="552"/>
      <c r="N24" s="552"/>
      <c r="O24" s="552"/>
      <c r="P24" s="552"/>
      <c r="Q24" s="569"/>
      <c r="R24" s="570"/>
      <c r="S24" s="570"/>
      <c r="T24" s="570"/>
      <c r="U24" s="570"/>
      <c r="V24" s="570"/>
      <c r="W24" s="571"/>
      <c r="X24" s="574"/>
      <c r="Y24" s="574"/>
      <c r="Z24" s="574"/>
      <c r="AA24" s="574"/>
      <c r="AB24" s="575"/>
    </row>
    <row r="25" spans="2:36" ht="74.25" customHeight="1" hidden="1" thickBot="1">
      <c r="B25" s="581"/>
      <c r="C25" s="582"/>
      <c r="D25" s="557" t="s">
        <v>319</v>
      </c>
      <c r="E25" s="558"/>
      <c r="F25" s="558"/>
      <c r="G25" s="558"/>
      <c r="H25" s="558"/>
      <c r="I25" s="558"/>
      <c r="J25" s="558"/>
      <c r="K25" s="558"/>
      <c r="L25" s="558"/>
      <c r="M25" s="558"/>
      <c r="N25" s="558"/>
      <c r="O25" s="558"/>
      <c r="P25" s="558"/>
      <c r="Q25" s="576">
        <v>1</v>
      </c>
      <c r="R25" s="577"/>
      <c r="S25" s="577"/>
      <c r="T25" s="577"/>
      <c r="U25" s="577"/>
      <c r="V25" s="577"/>
      <c r="W25" s="578"/>
      <c r="X25" s="559">
        <f>IF(AH22="○",2000000,0)</f>
        <v>2000000</v>
      </c>
      <c r="Y25" s="559"/>
      <c r="Z25" s="559"/>
      <c r="AA25" s="559"/>
      <c r="AB25" s="560"/>
      <c r="AD25" s="12"/>
      <c r="AE25" s="11"/>
      <c r="AF25" s="11"/>
      <c r="AH25" s="51"/>
      <c r="AI25" s="51"/>
      <c r="AJ25" s="51"/>
    </row>
    <row r="26" spans="2:36" ht="50.25" customHeight="1" hidden="1" thickBot="1" thickTop="1">
      <c r="B26" s="542" t="s">
        <v>3</v>
      </c>
      <c r="C26" s="543"/>
      <c r="D26" s="517" t="s">
        <v>95</v>
      </c>
      <c r="E26" s="518"/>
      <c r="F26" s="518"/>
      <c r="G26" s="518"/>
      <c r="H26" s="518"/>
      <c r="I26" s="518"/>
      <c r="J26" s="518"/>
      <c r="K26" s="518"/>
      <c r="L26" s="518"/>
      <c r="M26" s="518"/>
      <c r="N26" s="518"/>
      <c r="O26" s="518"/>
      <c r="P26" s="518"/>
      <c r="Q26" s="519" t="s">
        <v>243</v>
      </c>
      <c r="R26" s="520"/>
      <c r="S26" s="520"/>
      <c r="T26" s="520"/>
      <c r="U26" s="520"/>
      <c r="V26" s="520"/>
      <c r="W26" s="521"/>
      <c r="X26" s="533">
        <f>IF(Q26="とっている",100000,0)</f>
        <v>100000</v>
      </c>
      <c r="Y26" s="533"/>
      <c r="Z26" s="533"/>
      <c r="AA26" s="533"/>
      <c r="AB26" s="534"/>
      <c r="AD26" s="12" t="s">
        <v>92</v>
      </c>
      <c r="AE26" s="11" t="s">
        <v>93</v>
      </c>
      <c r="AF26" s="11"/>
      <c r="AH26" s="51"/>
      <c r="AI26" s="51"/>
      <c r="AJ26" s="51"/>
    </row>
    <row r="27" spans="2:39" ht="50.25" customHeight="1" hidden="1" thickBot="1" thickTop="1">
      <c r="B27" s="542" t="s">
        <v>244</v>
      </c>
      <c r="C27" s="543"/>
      <c r="D27" s="517" t="s">
        <v>245</v>
      </c>
      <c r="E27" s="518"/>
      <c r="F27" s="518"/>
      <c r="G27" s="518"/>
      <c r="H27" s="518"/>
      <c r="I27" s="518"/>
      <c r="J27" s="518"/>
      <c r="K27" s="518"/>
      <c r="L27" s="518"/>
      <c r="M27" s="518"/>
      <c r="N27" s="518"/>
      <c r="O27" s="518"/>
      <c r="P27" s="518"/>
      <c r="Q27" s="519" t="s">
        <v>246</v>
      </c>
      <c r="R27" s="520"/>
      <c r="S27" s="520"/>
      <c r="T27" s="520"/>
      <c r="U27" s="520"/>
      <c r="V27" s="520"/>
      <c r="W27" s="521"/>
      <c r="X27" s="544"/>
      <c r="Y27" s="545"/>
      <c r="Z27" s="545"/>
      <c r="AA27" s="545"/>
      <c r="AB27" s="546"/>
      <c r="AD27" s="12" t="s">
        <v>92</v>
      </c>
      <c r="AE27" s="11" t="s">
        <v>93</v>
      </c>
      <c r="AF27" s="11"/>
      <c r="AH27" s="51" t="s">
        <v>90</v>
      </c>
      <c r="AI27" s="51"/>
      <c r="AJ27" s="51"/>
      <c r="AM27" s="1" t="s">
        <v>246</v>
      </c>
    </row>
    <row r="28" spans="2:36" ht="50.25" customHeight="1" hidden="1" thickBot="1" thickTop="1">
      <c r="B28" s="535"/>
      <c r="C28" s="536"/>
      <c r="D28" s="536"/>
      <c r="E28" s="536"/>
      <c r="F28" s="536"/>
      <c r="G28" s="536"/>
      <c r="H28" s="536"/>
      <c r="I28" s="536"/>
      <c r="J28" s="536"/>
      <c r="K28" s="536"/>
      <c r="L28" s="536"/>
      <c r="M28" s="536"/>
      <c r="N28" s="536"/>
      <c r="O28" s="536"/>
      <c r="P28" s="537"/>
      <c r="Q28" s="538" t="s">
        <v>94</v>
      </c>
      <c r="R28" s="538"/>
      <c r="S28" s="538"/>
      <c r="T28" s="538"/>
      <c r="U28" s="538"/>
      <c r="V28" s="538"/>
      <c r="W28" s="539"/>
      <c r="X28" s="540">
        <f>SUM(X25:AB26)</f>
        <v>2100000</v>
      </c>
      <c r="Y28" s="540"/>
      <c r="Z28" s="540"/>
      <c r="AA28" s="540"/>
      <c r="AB28" s="541"/>
      <c r="AH28" s="51"/>
      <c r="AI28" s="51"/>
      <c r="AJ28" s="51"/>
    </row>
    <row r="29" ht="12.75" hidden="1"/>
    <row r="30" ht="12.75" hidden="1">
      <c r="B30" s="1" t="s">
        <v>99</v>
      </c>
    </row>
    <row r="31" ht="13.5" hidden="1" thickBot="1"/>
    <row r="32" spans="3:21" ht="13.5" customHeight="1" hidden="1">
      <c r="C32" s="553">
        <f>X16+X28</f>
        <v>2100000</v>
      </c>
      <c r="D32" s="554"/>
      <c r="E32" s="554"/>
      <c r="F32" s="554"/>
      <c r="G32" s="554"/>
      <c r="H32" s="554"/>
      <c r="I32" s="554"/>
      <c r="J32" s="554"/>
      <c r="K32" s="554"/>
      <c r="L32" s="554"/>
      <c r="M32" s="554"/>
      <c r="N32" s="554"/>
      <c r="O32" s="554"/>
      <c r="P32" s="554"/>
      <c r="Q32" s="554"/>
      <c r="R32" s="554"/>
      <c r="S32" s="509" t="s">
        <v>14</v>
      </c>
      <c r="T32" s="509"/>
      <c r="U32" s="510"/>
    </row>
    <row r="33" spans="3:21" ht="13.5" customHeight="1" hidden="1" thickBot="1">
      <c r="C33" s="555"/>
      <c r="D33" s="556"/>
      <c r="E33" s="556"/>
      <c r="F33" s="556"/>
      <c r="G33" s="556"/>
      <c r="H33" s="556"/>
      <c r="I33" s="556"/>
      <c r="J33" s="556"/>
      <c r="K33" s="556"/>
      <c r="L33" s="556"/>
      <c r="M33" s="556"/>
      <c r="N33" s="556"/>
      <c r="O33" s="556"/>
      <c r="P33" s="556"/>
      <c r="Q33" s="556"/>
      <c r="R33" s="556"/>
      <c r="S33" s="515"/>
      <c r="T33" s="515"/>
      <c r="U33" s="516"/>
    </row>
    <row r="34" spans="3:21" ht="13.5" customHeight="1">
      <c r="C34" s="52"/>
      <c r="D34" s="52"/>
      <c r="E34" s="52"/>
      <c r="F34" s="52"/>
      <c r="G34" s="52"/>
      <c r="H34" s="52"/>
      <c r="I34" s="52"/>
      <c r="J34" s="52"/>
      <c r="K34" s="52"/>
      <c r="L34" s="52"/>
      <c r="M34" s="52"/>
      <c r="N34" s="52"/>
      <c r="O34" s="52"/>
      <c r="P34" s="52"/>
      <c r="Q34" s="52"/>
      <c r="R34" s="52"/>
      <c r="S34" s="47"/>
      <c r="T34" s="47"/>
      <c r="U34" s="47"/>
    </row>
    <row r="35" ht="12.75">
      <c r="B35" s="1" t="s">
        <v>37</v>
      </c>
    </row>
    <row r="36" spans="3:5" ht="12.75">
      <c r="C36" s="1" t="s">
        <v>0</v>
      </c>
      <c r="E36" s="1" t="s">
        <v>9</v>
      </c>
    </row>
    <row r="37" spans="3:5" ht="12.75">
      <c r="C37" s="1" t="s">
        <v>0</v>
      </c>
      <c r="E37" s="1" t="s">
        <v>97</v>
      </c>
    </row>
    <row r="38" ht="12.75">
      <c r="E38" s="1" t="s">
        <v>98</v>
      </c>
    </row>
    <row r="39" spans="3:5" ht="12.75">
      <c r="C39" s="1" t="s">
        <v>0</v>
      </c>
      <c r="E39" s="1" t="s">
        <v>107</v>
      </c>
    </row>
    <row r="40" ht="12.75">
      <c r="D40" s="1" t="s">
        <v>108</v>
      </c>
    </row>
    <row r="41" ht="12.75">
      <c r="D41" s="1" t="s">
        <v>109</v>
      </c>
    </row>
    <row r="42" ht="12.75">
      <c r="D42" s="1" t="s">
        <v>110</v>
      </c>
    </row>
    <row r="43" spans="3:5" ht="12.75">
      <c r="C43" s="1" t="s">
        <v>0</v>
      </c>
      <c r="E43" s="1" t="s">
        <v>15</v>
      </c>
    </row>
    <row r="44" ht="13.5" thickBot="1"/>
    <row r="45" spans="2:40" s="299" customFormat="1" ht="30" customHeight="1">
      <c r="B45" s="294" t="s">
        <v>315</v>
      </c>
      <c r="C45" s="295"/>
      <c r="D45" s="295"/>
      <c r="E45" s="295"/>
      <c r="F45" s="295"/>
      <c r="G45" s="295"/>
      <c r="H45" s="295"/>
      <c r="I45" s="295"/>
      <c r="J45" s="295"/>
      <c r="K45" s="295"/>
      <c r="L45" s="295"/>
      <c r="M45" s="295"/>
      <c r="N45" s="295"/>
      <c r="O45" s="295"/>
      <c r="P45" s="295"/>
      <c r="Q45" s="295"/>
      <c r="R45" s="295"/>
      <c r="S45" s="295"/>
      <c r="T45" s="295"/>
      <c r="U45" s="295"/>
      <c r="V45" s="296"/>
      <c r="W45" s="296"/>
      <c r="X45" s="296"/>
      <c r="Y45" s="296"/>
      <c r="Z45" s="296"/>
      <c r="AA45" s="296"/>
      <c r="AB45" s="296"/>
      <c r="AC45" s="297"/>
      <c r="AD45" s="298"/>
      <c r="AE45" s="298"/>
      <c r="AF45" s="298"/>
      <c r="AG45" s="298"/>
      <c r="AH45" s="298"/>
      <c r="AI45" s="298"/>
      <c r="AJ45" s="298"/>
      <c r="AK45" s="298"/>
      <c r="AL45" s="298"/>
      <c r="AM45" s="298"/>
      <c r="AN45" s="298"/>
    </row>
    <row r="46" spans="2:40" s="299" customFormat="1" ht="30" customHeight="1" thickBot="1">
      <c r="B46" s="300"/>
      <c r="C46" s="301" t="s">
        <v>0</v>
      </c>
      <c r="D46" s="301"/>
      <c r="E46" s="301" t="s">
        <v>248</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2"/>
      <c r="AD46" s="298"/>
      <c r="AE46" s="298"/>
      <c r="AF46" s="298"/>
      <c r="AG46" s="298"/>
      <c r="AH46" s="298"/>
      <c r="AI46" s="298"/>
      <c r="AJ46" s="298"/>
      <c r="AK46" s="298"/>
      <c r="AL46" s="298"/>
      <c r="AM46" s="298"/>
      <c r="AN46" s="298"/>
    </row>
    <row r="47" spans="2:40" ht="12.75" customHeight="1" hidden="1" thickBot="1">
      <c r="B47" s="290"/>
      <c r="C47" s="291" t="s">
        <v>249</v>
      </c>
      <c r="D47" s="292"/>
      <c r="E47" s="291" t="s">
        <v>250</v>
      </c>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3"/>
      <c r="AD47" s="289"/>
      <c r="AE47" s="289"/>
      <c r="AF47" s="289"/>
      <c r="AG47" s="289"/>
      <c r="AH47" s="289"/>
      <c r="AI47" s="289"/>
      <c r="AJ47" s="289"/>
      <c r="AK47" s="289"/>
      <c r="AL47" s="289"/>
      <c r="AM47" s="289"/>
      <c r="AN47" s="289"/>
    </row>
    <row r="48" ht="12.75" customHeight="1"/>
    <row r="49" ht="12.75" customHeight="1"/>
    <row r="50" ht="12.75" customHeight="1"/>
  </sheetData>
  <sheetProtection selectLockedCells="1"/>
  <mergeCells count="38">
    <mergeCell ref="W19:AB19"/>
    <mergeCell ref="B27:C27"/>
    <mergeCell ref="D27:P27"/>
    <mergeCell ref="Q27:W27"/>
    <mergeCell ref="X27:AB27"/>
    <mergeCell ref="Q22:W24"/>
    <mergeCell ref="X22:AB24"/>
    <mergeCell ref="Q25:W25"/>
    <mergeCell ref="X26:AB26"/>
    <mergeCell ref="B22:C25"/>
    <mergeCell ref="D22:P24"/>
    <mergeCell ref="B28:P28"/>
    <mergeCell ref="Q28:W28"/>
    <mergeCell ref="X28:AB28"/>
    <mergeCell ref="C32:R33"/>
    <mergeCell ref="S32:U33"/>
    <mergeCell ref="D25:P25"/>
    <mergeCell ref="X25:AB25"/>
    <mergeCell ref="B26:C26"/>
    <mergeCell ref="D26:P26"/>
    <mergeCell ref="Q26:W26"/>
    <mergeCell ref="X14:AB14"/>
    <mergeCell ref="B16:P16"/>
    <mergeCell ref="Q16:W16"/>
    <mergeCell ref="X16:AB16"/>
    <mergeCell ref="B15:C15"/>
    <mergeCell ref="D15:P15"/>
    <mergeCell ref="Q15:W15"/>
    <mergeCell ref="X15:AB15"/>
    <mergeCell ref="B14:C14"/>
    <mergeCell ref="B2:L4"/>
    <mergeCell ref="D14:P14"/>
    <mergeCell ref="Q14:W14"/>
    <mergeCell ref="B6:AB7"/>
    <mergeCell ref="B13:C13"/>
    <mergeCell ref="D13:P13"/>
    <mergeCell ref="Q13:W13"/>
    <mergeCell ref="X13:AB13"/>
  </mergeCells>
  <dataValidations count="4">
    <dataValidation type="list" allowBlank="1" showInputMessage="1" showErrorMessage="1" sqref="Q14:W14 Q26:W26">
      <formula1>$AD$14:$AE$14</formula1>
    </dataValidation>
    <dataValidation type="list" allowBlank="1" showInputMessage="1" showErrorMessage="1" sqref="Q13:W13">
      <formula1>$AH$9:$AH$15</formula1>
    </dataValidation>
    <dataValidation type="list" allowBlank="1" showInputMessage="1" showErrorMessage="1" sqref="Q27:W27">
      <formula1>$AM$15:$AM$16</formula1>
    </dataValidation>
    <dataValidation type="list" allowBlank="1" showInputMessage="1" showErrorMessage="1" sqref="Q15:W15">
      <formula1>$AP$15:$AP$16</formula1>
    </dataValidation>
  </dataValidation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X44"/>
  <sheetViews>
    <sheetView view="pageBreakPreview" zoomScale="85" zoomScaleSheetLayoutView="85" workbookViewId="0" topLeftCell="A1">
      <selection activeCell="F10" sqref="F10"/>
    </sheetView>
  </sheetViews>
  <sheetFormatPr defaultColWidth="9.00390625" defaultRowHeight="13.5"/>
  <cols>
    <col min="1" max="1" width="15.375" style="27" customWidth="1"/>
    <col min="2" max="2" width="20.875" style="27" customWidth="1"/>
    <col min="3" max="3" width="14.375" style="27" customWidth="1"/>
    <col min="4" max="4" width="14.50390625" style="27" customWidth="1"/>
    <col min="5" max="5" width="15.75390625" style="27" customWidth="1"/>
    <col min="6" max="6" width="13.25390625" style="27" customWidth="1"/>
    <col min="7" max="11" width="2.50390625" style="27" customWidth="1"/>
    <col min="12" max="16384" width="8.875" style="27" customWidth="1"/>
  </cols>
  <sheetData>
    <row r="1" ht="14.25">
      <c r="A1" s="217" t="s">
        <v>604</v>
      </c>
    </row>
    <row r="2" ht="14.25">
      <c r="A2" s="68" t="s">
        <v>178</v>
      </c>
    </row>
    <row r="3" ht="15" thickBot="1"/>
    <row r="4" spans="3:4" ht="18" customHeight="1" thickBot="1">
      <c r="C4" s="687" t="s">
        <v>333</v>
      </c>
      <c r="D4" s="691"/>
    </row>
    <row r="5" spans="1:4" ht="18" customHeight="1">
      <c r="A5" s="687" t="s">
        <v>301</v>
      </c>
      <c r="B5" s="688"/>
      <c r="C5" s="692">
        <f>B42</f>
        <v>24.7</v>
      </c>
      <c r="D5" s="693"/>
    </row>
    <row r="6" spans="1:4" ht="19.5" customHeight="1" thickBot="1">
      <c r="A6" s="689" t="s">
        <v>302</v>
      </c>
      <c r="B6" s="690"/>
      <c r="C6" s="694">
        <f>F42</f>
        <v>24.7</v>
      </c>
      <c r="D6" s="695"/>
    </row>
    <row r="7" ht="14.25"/>
    <row r="8" ht="15" thickBot="1">
      <c r="A8" s="198" t="s">
        <v>303</v>
      </c>
    </row>
    <row r="9" spans="1:6" ht="30" customHeight="1" thickBot="1">
      <c r="A9" s="116" t="s">
        <v>63</v>
      </c>
      <c r="B9" s="117" t="s">
        <v>559</v>
      </c>
      <c r="C9" s="118" t="s">
        <v>64</v>
      </c>
      <c r="D9" s="119" t="s">
        <v>68</v>
      </c>
      <c r="E9" s="119" t="s">
        <v>69</v>
      </c>
      <c r="F9" s="120" t="s">
        <v>65</v>
      </c>
    </row>
    <row r="10" spans="1:6" ht="19.5" customHeight="1" thickTop="1">
      <c r="A10" s="43" t="s">
        <v>681</v>
      </c>
      <c r="B10" s="2">
        <v>1</v>
      </c>
      <c r="C10" s="6">
        <v>1</v>
      </c>
      <c r="D10" s="45"/>
      <c r="E10" s="7"/>
      <c r="F10" s="44">
        <f>IF(B10&gt;1,"エラー",IF(AND(C10&lt;&gt;B10,C10&lt;&gt;""),"エラー",IF(AND(D10&lt;&gt;B10,D10&lt;&gt;""),"エラー",IF(AND(E10&lt;&gt;B10,E10&lt;&gt;""),"エラー",IF(B10=C10,ROUNDDOWN(C10,1),IF(B10=D10,ROUNDDOWN(D10,1),IF(B10=E10,ROUNDDOWN(E10,1),0)))))))</f>
        <v>1</v>
      </c>
    </row>
    <row r="11" spans="1:6" ht="19.5" customHeight="1">
      <c r="A11" s="43" t="s">
        <v>680</v>
      </c>
      <c r="B11" s="2">
        <v>1</v>
      </c>
      <c r="C11" s="4">
        <v>1</v>
      </c>
      <c r="D11" s="46"/>
      <c r="E11" s="5"/>
      <c r="F11" s="44">
        <f aca="true" t="shared" si="0" ref="F11:F41">IF(B11&gt;1,"エラー",IF(AND(C11&lt;&gt;B11,C11&lt;&gt;""),"エラー",IF(AND(D11&lt;&gt;B11,D11&lt;&gt;""),"エラー",IF(AND(E11&lt;&gt;B11,E11&lt;&gt;""),"エラー",IF(B11=C11,ROUNDDOWN(C11,1),IF(B11=D11,ROUNDDOWN(D11,1),IF(B11=E11,ROUNDDOWN(E11,1),0)))))))</f>
        <v>1</v>
      </c>
    </row>
    <row r="12" spans="1:6" ht="19.5" customHeight="1">
      <c r="A12" s="43" t="s">
        <v>680</v>
      </c>
      <c r="B12" s="3">
        <v>1</v>
      </c>
      <c r="C12" s="46"/>
      <c r="D12" s="46">
        <v>1</v>
      </c>
      <c r="E12" s="5"/>
      <c r="F12" s="44">
        <f>IF(B12&gt;1,"エラー",IF(AND(C12&lt;&gt;B12,C12&lt;&gt;""),"エラー",IF(AND(D12&lt;&gt;B12,D12&lt;&gt;""),"エラー",IF(AND(E12&lt;&gt;B12,E12&lt;&gt;""),"エラー",IF(B12=C12,ROUNDDOWN(C12,1),IF(B12=D12,ROUNDDOWN(D12,1),IF(B12=E12,ROUNDDOWN(E12,1),0)))))))</f>
        <v>1</v>
      </c>
    </row>
    <row r="13" spans="1:6" ht="19.5" customHeight="1">
      <c r="A13" s="43" t="s">
        <v>680</v>
      </c>
      <c r="B13" s="3">
        <v>1</v>
      </c>
      <c r="C13" s="4"/>
      <c r="D13" s="46">
        <v>1</v>
      </c>
      <c r="E13" s="5"/>
      <c r="F13" s="44">
        <f>IF(B13&gt;1,"エラー",IF(AND(C13&lt;&gt;B13,C13&lt;&gt;""),"エラー",IF(AND(D13&lt;&gt;B13,D13&lt;&gt;""),"エラー",IF(AND(E13&lt;&gt;B13,E13&lt;&gt;""),"エラー",IF(B13=C13,ROUNDDOWN(C13,1),IF(B13=D13,ROUNDDOWN(D13,1),IF(B13=E13,ROUNDDOWN(E13,1),0)))))))</f>
        <v>1</v>
      </c>
    </row>
    <row r="14" spans="1:6" ht="19.5" customHeight="1">
      <c r="A14" s="43" t="s">
        <v>680</v>
      </c>
      <c r="B14" s="2">
        <v>1</v>
      </c>
      <c r="C14" s="6"/>
      <c r="D14" s="45">
        <v>1</v>
      </c>
      <c r="E14" s="7"/>
      <c r="F14" s="44">
        <f>IF(B14&gt;1,"エラー",IF(AND(C14&lt;&gt;B14,C14&lt;&gt;""),"エラー",IF(AND(D14&lt;&gt;B14,D14&lt;&gt;""),"エラー",IF(AND(E14&lt;&gt;B14,E14&lt;&gt;""),"エラー",IF(B14=C14,ROUNDDOWN(C14,1),IF(B14=D14,ROUNDDOWN(D14,1),IF(B14=E14,ROUNDDOWN(E14,1),0)))))))</f>
        <v>1</v>
      </c>
    </row>
    <row r="15" spans="1:6" ht="19.5" customHeight="1">
      <c r="A15" s="43" t="s">
        <v>680</v>
      </c>
      <c r="B15" s="2">
        <v>1</v>
      </c>
      <c r="C15" s="4">
        <v>1</v>
      </c>
      <c r="D15" s="46"/>
      <c r="E15" s="5"/>
      <c r="F15" s="44">
        <f t="shared" si="0"/>
        <v>1</v>
      </c>
    </row>
    <row r="16" spans="1:6" ht="19.5" customHeight="1">
      <c r="A16" s="43" t="s">
        <v>680</v>
      </c>
      <c r="B16" s="3">
        <v>1</v>
      </c>
      <c r="C16" s="46"/>
      <c r="D16" s="46"/>
      <c r="E16" s="5">
        <v>1</v>
      </c>
      <c r="F16" s="44">
        <f t="shared" si="0"/>
        <v>1</v>
      </c>
    </row>
    <row r="17" spans="1:6" ht="19.5" customHeight="1">
      <c r="A17" s="43" t="s">
        <v>680</v>
      </c>
      <c r="B17" s="3">
        <v>1</v>
      </c>
      <c r="C17" s="4"/>
      <c r="D17" s="46"/>
      <c r="E17" s="5">
        <v>1</v>
      </c>
      <c r="F17" s="44">
        <f t="shared" si="0"/>
        <v>1</v>
      </c>
    </row>
    <row r="18" spans="1:24" ht="19.5" customHeight="1">
      <c r="A18" s="43" t="s">
        <v>680</v>
      </c>
      <c r="B18" s="3">
        <v>1</v>
      </c>
      <c r="C18" s="4"/>
      <c r="D18" s="46"/>
      <c r="E18" s="5">
        <v>1</v>
      </c>
      <c r="F18" s="44">
        <f t="shared" si="0"/>
        <v>1</v>
      </c>
      <c r="X18" s="27">
        <f>IF(Q18="週1日以上3日未満配置している",200000,IF(Q18="週3日以上7日未満配置している",400000,IF(Q18="週7日配置している",600000,0)))</f>
        <v>0</v>
      </c>
    </row>
    <row r="19" spans="1:6" ht="19.5" customHeight="1">
      <c r="A19" s="43" t="s">
        <v>680</v>
      </c>
      <c r="B19" s="3">
        <v>1</v>
      </c>
      <c r="C19" s="46">
        <v>1</v>
      </c>
      <c r="D19" s="46"/>
      <c r="E19" s="5"/>
      <c r="F19" s="44">
        <f t="shared" si="0"/>
        <v>1</v>
      </c>
    </row>
    <row r="20" spans="1:6" ht="19.5" customHeight="1">
      <c r="A20" s="43" t="s">
        <v>680</v>
      </c>
      <c r="B20" s="3">
        <v>1</v>
      </c>
      <c r="C20" s="46">
        <v>1</v>
      </c>
      <c r="D20" s="46"/>
      <c r="E20" s="5"/>
      <c r="F20" s="44">
        <f t="shared" si="0"/>
        <v>1</v>
      </c>
    </row>
    <row r="21" spans="1:6" ht="19.5" customHeight="1">
      <c r="A21" s="43" t="s">
        <v>680</v>
      </c>
      <c r="B21" s="3">
        <v>1</v>
      </c>
      <c r="C21" s="4">
        <v>1</v>
      </c>
      <c r="D21" s="46"/>
      <c r="E21" s="5"/>
      <c r="F21" s="44">
        <f t="shared" si="0"/>
        <v>1</v>
      </c>
    </row>
    <row r="22" spans="1:6" ht="19.5" customHeight="1">
      <c r="A22" s="43" t="s">
        <v>680</v>
      </c>
      <c r="B22" s="3">
        <v>1</v>
      </c>
      <c r="C22" s="46">
        <v>1</v>
      </c>
      <c r="D22" s="46"/>
      <c r="E22" s="5"/>
      <c r="F22" s="44">
        <f t="shared" si="0"/>
        <v>1</v>
      </c>
    </row>
    <row r="23" spans="1:6" ht="19.5" customHeight="1">
      <c r="A23" s="43" t="s">
        <v>680</v>
      </c>
      <c r="B23" s="3">
        <v>1</v>
      </c>
      <c r="C23" s="46">
        <v>1</v>
      </c>
      <c r="D23" s="46"/>
      <c r="E23" s="5"/>
      <c r="F23" s="44">
        <f t="shared" si="0"/>
        <v>1</v>
      </c>
    </row>
    <row r="24" spans="1:6" ht="19.5" customHeight="1">
      <c r="A24" s="43" t="s">
        <v>680</v>
      </c>
      <c r="B24" s="3">
        <v>1</v>
      </c>
      <c r="C24" s="46">
        <v>1</v>
      </c>
      <c r="D24" s="46"/>
      <c r="E24" s="5"/>
      <c r="F24" s="44">
        <f t="shared" si="0"/>
        <v>1</v>
      </c>
    </row>
    <row r="25" spans="1:6" ht="19.5" customHeight="1">
      <c r="A25" s="43" t="s">
        <v>680</v>
      </c>
      <c r="B25" s="3">
        <v>1</v>
      </c>
      <c r="C25" s="46">
        <v>1</v>
      </c>
      <c r="D25" s="46"/>
      <c r="E25" s="5"/>
      <c r="F25" s="44">
        <f t="shared" si="0"/>
        <v>1</v>
      </c>
    </row>
    <row r="26" spans="1:6" ht="19.5" customHeight="1">
      <c r="A26" s="43" t="s">
        <v>680</v>
      </c>
      <c r="B26" s="3">
        <v>1</v>
      </c>
      <c r="C26" s="46">
        <v>1</v>
      </c>
      <c r="D26" s="46"/>
      <c r="E26" s="5"/>
      <c r="F26" s="44">
        <f t="shared" si="0"/>
        <v>1</v>
      </c>
    </row>
    <row r="27" spans="1:6" ht="19.5" customHeight="1">
      <c r="A27" s="43" t="s">
        <v>680</v>
      </c>
      <c r="B27" s="3">
        <v>0.9</v>
      </c>
      <c r="C27" s="46">
        <v>0.9</v>
      </c>
      <c r="D27" s="46"/>
      <c r="E27" s="5"/>
      <c r="F27" s="44">
        <f t="shared" si="0"/>
        <v>0.9</v>
      </c>
    </row>
    <row r="28" spans="1:6" ht="19.5" customHeight="1">
      <c r="A28" s="43" t="s">
        <v>680</v>
      </c>
      <c r="B28" s="3">
        <v>0.9</v>
      </c>
      <c r="C28" s="46">
        <v>0.9</v>
      </c>
      <c r="D28" s="46"/>
      <c r="E28" s="5"/>
      <c r="F28" s="44">
        <f t="shared" si="0"/>
        <v>0.9</v>
      </c>
    </row>
    <row r="29" spans="1:6" ht="19.5" customHeight="1">
      <c r="A29" s="43" t="s">
        <v>680</v>
      </c>
      <c r="B29" s="3">
        <v>0.9</v>
      </c>
      <c r="C29" s="46">
        <v>0.9</v>
      </c>
      <c r="D29" s="46"/>
      <c r="E29" s="5"/>
      <c r="F29" s="44">
        <f t="shared" si="0"/>
        <v>0.9</v>
      </c>
    </row>
    <row r="30" spans="1:6" ht="19.5" customHeight="1">
      <c r="A30" s="43" t="s">
        <v>680</v>
      </c>
      <c r="B30" s="3">
        <v>0.5</v>
      </c>
      <c r="C30" s="46">
        <v>0.5</v>
      </c>
      <c r="D30" s="46"/>
      <c r="E30" s="5"/>
      <c r="F30" s="44">
        <f t="shared" si="0"/>
        <v>0.5</v>
      </c>
    </row>
    <row r="31" spans="1:6" ht="19.5" customHeight="1">
      <c r="A31" s="43" t="s">
        <v>680</v>
      </c>
      <c r="B31" s="3">
        <v>0.5</v>
      </c>
      <c r="C31" s="46">
        <v>0.5</v>
      </c>
      <c r="D31" s="46"/>
      <c r="E31" s="5"/>
      <c r="F31" s="44">
        <f>IF(B31&gt;1,"エラー",IF(AND(C31&lt;&gt;B31,C31&lt;&gt;""),"エラー",IF(AND(D31&lt;&gt;B31,D31&lt;&gt;""),"エラー",IF(AND(E31&lt;&gt;B31,E31&lt;&gt;""),"エラー",IF(B31=C31,ROUNDDOWN(C31,1),IF(B31=D31,ROUNDDOWN(D31,1),IF(B31=E31,ROUNDDOWN(E31,1),0)))))))</f>
        <v>0.5</v>
      </c>
    </row>
    <row r="32" spans="1:6" ht="19.5" customHeight="1">
      <c r="A32" s="43" t="s">
        <v>680</v>
      </c>
      <c r="B32" s="3">
        <v>0.5</v>
      </c>
      <c r="C32" s="46">
        <v>0.5</v>
      </c>
      <c r="D32" s="46"/>
      <c r="E32" s="5"/>
      <c r="F32" s="44">
        <f>IF(B32&gt;1,"エラー",IF(AND(C32&lt;&gt;B32,C32&lt;&gt;""),"エラー",IF(AND(D32&lt;&gt;B32,D32&lt;&gt;""),"エラー",IF(AND(E32&lt;&gt;B32,E32&lt;&gt;""),"エラー",IF(B32=C32,ROUNDDOWN(C32,1),IF(B32=D32,ROUNDDOWN(D32,1),IF(B32=E32,ROUNDDOWN(E32,1),0)))))))</f>
        <v>0.5</v>
      </c>
    </row>
    <row r="33" spans="1:6" ht="19.5" customHeight="1">
      <c r="A33" s="43" t="s">
        <v>680</v>
      </c>
      <c r="B33" s="3">
        <v>0.5</v>
      </c>
      <c r="C33" s="46">
        <v>0.5</v>
      </c>
      <c r="D33" s="46"/>
      <c r="E33" s="5"/>
      <c r="F33" s="44">
        <f>IF(B33&gt;1,"エラー",IF(AND(C33&lt;&gt;B33,C33&lt;&gt;""),"エラー",IF(AND(D33&lt;&gt;B33,D33&lt;&gt;""),"エラー",IF(AND(E33&lt;&gt;B33,E33&lt;&gt;""),"エラー",IF(B33=C33,ROUNDDOWN(C33,1),IF(B33=D33,ROUNDDOWN(D33,1),IF(B33=E33,ROUNDDOWN(E33,1),0)))))))</f>
        <v>0.5</v>
      </c>
    </row>
    <row r="34" spans="1:6" ht="19.5" customHeight="1">
      <c r="A34" s="43" t="s">
        <v>680</v>
      </c>
      <c r="B34" s="3">
        <v>0.5</v>
      </c>
      <c r="C34" s="46"/>
      <c r="D34" s="46"/>
      <c r="E34" s="5">
        <v>0.5</v>
      </c>
      <c r="F34" s="44">
        <f>IF(B34&gt;1,"エラー",IF(AND(C34&lt;&gt;B34,C34&lt;&gt;""),"エラー",IF(AND(D34&lt;&gt;B34,D34&lt;&gt;""),"エラー",IF(AND(E34&lt;&gt;B34,E34&lt;&gt;""),"エラー",IF(B34=C34,ROUNDDOWN(C34,1),IF(B34=D34,ROUNDDOWN(D34,1),IF(B34=E34,ROUNDDOWN(E34,1),0)))))))</f>
        <v>0.5</v>
      </c>
    </row>
    <row r="35" spans="1:6" ht="19.5" customHeight="1">
      <c r="A35" s="43" t="s">
        <v>680</v>
      </c>
      <c r="B35" s="3">
        <v>0.5</v>
      </c>
      <c r="C35" s="46"/>
      <c r="D35" s="46"/>
      <c r="E35" s="5">
        <v>0.5</v>
      </c>
      <c r="F35" s="44">
        <f>IF(B35&gt;1,"エラー",IF(AND(C35&lt;&gt;B35,C35&lt;&gt;""),"エラー",IF(AND(D35&lt;&gt;B35,D35&lt;&gt;""),"エラー",IF(AND(E35&lt;&gt;B35,E35&lt;&gt;""),"エラー",IF(B35=C35,ROUNDDOWN(C35,1),IF(B35=D35,ROUNDDOWN(D35,1),IF(B35=E35,ROUNDDOWN(E35,1),0)))))))</f>
        <v>0.5</v>
      </c>
    </row>
    <row r="36" spans="1:6" ht="19.5" customHeight="1">
      <c r="A36" s="43" t="s">
        <v>680</v>
      </c>
      <c r="B36" s="3">
        <v>0.5</v>
      </c>
      <c r="C36" s="46">
        <v>0.5</v>
      </c>
      <c r="D36" s="46"/>
      <c r="E36" s="5"/>
      <c r="F36" s="44">
        <f t="shared" si="0"/>
        <v>0.5</v>
      </c>
    </row>
    <row r="37" spans="1:6" ht="19.5" customHeight="1">
      <c r="A37" s="43" t="s">
        <v>680</v>
      </c>
      <c r="B37" s="3">
        <v>0.3</v>
      </c>
      <c r="C37" s="46"/>
      <c r="D37" s="46">
        <v>0.3</v>
      </c>
      <c r="E37" s="5"/>
      <c r="F37" s="44">
        <f t="shared" si="0"/>
        <v>0.3</v>
      </c>
    </row>
    <row r="38" spans="1:6" ht="19.5" customHeight="1">
      <c r="A38" s="43" t="s">
        <v>680</v>
      </c>
      <c r="B38" s="3">
        <v>0.3</v>
      </c>
      <c r="C38" s="46"/>
      <c r="D38" s="46">
        <v>0.3</v>
      </c>
      <c r="E38" s="5"/>
      <c r="F38" s="44">
        <f t="shared" si="0"/>
        <v>0.3</v>
      </c>
    </row>
    <row r="39" spans="1:6" ht="19.5" customHeight="1">
      <c r="A39" s="43" t="s">
        <v>680</v>
      </c>
      <c r="B39" s="3">
        <v>0.3</v>
      </c>
      <c r="C39" s="46">
        <v>0.3</v>
      </c>
      <c r="D39" s="46"/>
      <c r="E39" s="5"/>
      <c r="F39" s="44">
        <f>IF(B39&gt;1,"エラー",IF(AND(C39&lt;&gt;B39,C39&lt;&gt;""),"エラー",IF(AND(D39&lt;&gt;B39,D39&lt;&gt;""),"エラー",IF(AND(E39&lt;&gt;B39,E39&lt;&gt;""),"エラー",IF(B39=C39,ROUNDDOWN(C39,1),IF(B39=D39,ROUNDDOWN(D39,1),IF(B39=E39,ROUNDDOWN(E39,1),0)))))))</f>
        <v>0.3</v>
      </c>
    </row>
    <row r="40" spans="1:6" ht="19.5" customHeight="1">
      <c r="A40" s="43" t="s">
        <v>680</v>
      </c>
      <c r="B40" s="3">
        <v>0.3</v>
      </c>
      <c r="C40" s="46">
        <v>0.3</v>
      </c>
      <c r="D40" s="46"/>
      <c r="E40" s="5"/>
      <c r="F40" s="44">
        <f t="shared" si="0"/>
        <v>0.3</v>
      </c>
    </row>
    <row r="41" spans="1:6" ht="19.5" customHeight="1" thickBot="1">
      <c r="A41" s="443" t="s">
        <v>680</v>
      </c>
      <c r="B41" s="194">
        <v>0.3</v>
      </c>
      <c r="C41" s="195">
        <v>0.3</v>
      </c>
      <c r="D41" s="195"/>
      <c r="E41" s="196"/>
      <c r="F41" s="197">
        <f t="shared" si="0"/>
        <v>0.3</v>
      </c>
    </row>
    <row r="42" spans="1:6" ht="24.75" customHeight="1" hidden="1" thickBot="1">
      <c r="A42" s="191" t="s">
        <v>66</v>
      </c>
      <c r="B42" s="192">
        <f>ROUNDDOWN(SUM(B10:B41),1)</f>
        <v>24.7</v>
      </c>
      <c r="C42" s="193"/>
      <c r="D42" s="193"/>
      <c r="E42" s="193"/>
      <c r="F42" s="192">
        <f>ROUNDDOWN(SUM(F10:F41),1)</f>
        <v>24.7</v>
      </c>
    </row>
    <row r="43" ht="13.5" customHeight="1"/>
    <row r="44" spans="1:6" ht="30" customHeight="1">
      <c r="A44" s="684" t="s">
        <v>70</v>
      </c>
      <c r="B44" s="685"/>
      <c r="C44" s="686"/>
      <c r="D44" s="686"/>
      <c r="E44" s="686"/>
      <c r="F44" s="686"/>
    </row>
  </sheetData>
  <sheetProtection/>
  <mergeCells count="6">
    <mergeCell ref="A44:F44"/>
    <mergeCell ref="A5:B5"/>
    <mergeCell ref="A6:B6"/>
    <mergeCell ref="C4:D4"/>
    <mergeCell ref="C5:D5"/>
    <mergeCell ref="C6:D6"/>
  </mergeCells>
  <printOptions/>
  <pageMargins left="0.7" right="0.7" top="0.75" bottom="0.75" header="0.3" footer="0.3"/>
  <pageSetup horizontalDpi="600" verticalDpi="600" orientation="portrait" paperSize="9" scale="94" r:id="rId4"/>
  <drawing r:id="rId3"/>
  <legacyDrawing r:id="rId2"/>
</worksheet>
</file>

<file path=xl/worksheets/sheet11.xml><?xml version="1.0" encoding="utf-8"?>
<worksheet xmlns="http://schemas.openxmlformats.org/spreadsheetml/2006/main" xmlns:r="http://schemas.openxmlformats.org/officeDocument/2006/relationships">
  <dimension ref="B2:AH36"/>
  <sheetViews>
    <sheetView view="pageBreakPreview" zoomScaleSheetLayoutView="100" zoomScalePageLayoutView="0" workbookViewId="0" topLeftCell="A10">
      <selection activeCell="K12" sqref="K12:Q12"/>
    </sheetView>
  </sheetViews>
  <sheetFormatPr defaultColWidth="9.00390625" defaultRowHeight="13.5"/>
  <cols>
    <col min="1" max="33" width="2.50390625" style="1" customWidth="1"/>
    <col min="34" max="34" width="2.125" style="1" customWidth="1"/>
    <col min="35" max="35" width="4.125" style="1" customWidth="1"/>
    <col min="36" max="16384" width="9.00390625" style="1" customWidth="1"/>
  </cols>
  <sheetData>
    <row r="1" ht="13.5" thickBot="1"/>
    <row r="2" spans="2:12" ht="13.5" customHeight="1" thickBot="1">
      <c r="B2" s="670" t="s">
        <v>605</v>
      </c>
      <c r="C2" s="509"/>
      <c r="D2" s="509"/>
      <c r="E2" s="509"/>
      <c r="F2" s="509"/>
      <c r="G2" s="509"/>
      <c r="H2" s="509"/>
      <c r="I2" s="509"/>
      <c r="J2" s="509"/>
      <c r="K2" s="509"/>
      <c r="L2" s="510"/>
    </row>
    <row r="3" spans="2:34" ht="19.5" customHeight="1">
      <c r="B3" s="511"/>
      <c r="C3" s="512"/>
      <c r="D3" s="512"/>
      <c r="E3" s="512"/>
      <c r="F3" s="512"/>
      <c r="G3" s="512"/>
      <c r="H3" s="512"/>
      <c r="I3" s="512"/>
      <c r="J3" s="512"/>
      <c r="K3" s="512"/>
      <c r="L3" s="513"/>
      <c r="P3" s="41" t="s">
        <v>602</v>
      </c>
      <c r="Q3" s="34"/>
      <c r="R3" s="34"/>
      <c r="S3" s="34"/>
      <c r="T3" s="34"/>
      <c r="U3" s="34"/>
      <c r="V3" s="34"/>
      <c r="W3" s="34"/>
      <c r="X3" s="34"/>
      <c r="Y3" s="34"/>
      <c r="Z3" s="34"/>
      <c r="AA3" s="34"/>
      <c r="AB3" s="34"/>
      <c r="AC3" s="34"/>
      <c r="AD3" s="34"/>
      <c r="AE3" s="29"/>
      <c r="AF3" s="29"/>
      <c r="AG3" s="29"/>
      <c r="AH3" s="30"/>
    </row>
    <row r="4" spans="2:34" ht="19.5" customHeight="1" thickBot="1">
      <c r="B4" s="514"/>
      <c r="C4" s="515"/>
      <c r="D4" s="515"/>
      <c r="E4" s="515"/>
      <c r="F4" s="515"/>
      <c r="G4" s="515"/>
      <c r="H4" s="515"/>
      <c r="I4" s="515"/>
      <c r="J4" s="515"/>
      <c r="K4" s="515"/>
      <c r="L4" s="516"/>
      <c r="P4" s="42" t="s">
        <v>606</v>
      </c>
      <c r="Q4" s="35"/>
      <c r="R4" s="35"/>
      <c r="S4" s="35"/>
      <c r="T4" s="35"/>
      <c r="U4" s="35"/>
      <c r="V4" s="35"/>
      <c r="W4" s="35"/>
      <c r="X4" s="35"/>
      <c r="Y4" s="35"/>
      <c r="Z4" s="35"/>
      <c r="AA4" s="35"/>
      <c r="AB4" s="35"/>
      <c r="AC4" s="35"/>
      <c r="AD4" s="35"/>
      <c r="AE4" s="32"/>
      <c r="AF4" s="32"/>
      <c r="AG4" s="32"/>
      <c r="AH4" s="33"/>
    </row>
    <row r="6" spans="2:33" ht="13.5" customHeight="1">
      <c r="B6" s="522" t="s">
        <v>26</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123</v>
      </c>
    </row>
    <row r="10" ht="27.75" customHeight="1" thickBot="1"/>
    <row r="11" spans="2:31" ht="40.5" customHeight="1">
      <c r="B11" s="665"/>
      <c r="C11" s="666"/>
      <c r="D11" s="666"/>
      <c r="E11" s="666"/>
      <c r="F11" s="666"/>
      <c r="G11" s="666"/>
      <c r="H11" s="666"/>
      <c r="I11" s="666"/>
      <c r="J11" s="666"/>
      <c r="K11" s="696" t="s">
        <v>452</v>
      </c>
      <c r="L11" s="697"/>
      <c r="M11" s="697"/>
      <c r="N11" s="697"/>
      <c r="O11" s="697"/>
      <c r="P11" s="697"/>
      <c r="Q11" s="697"/>
      <c r="R11" s="696" t="s">
        <v>453</v>
      </c>
      <c r="S11" s="697"/>
      <c r="T11" s="697"/>
      <c r="U11" s="697"/>
      <c r="V11" s="697"/>
      <c r="W11" s="697"/>
      <c r="X11" s="697"/>
      <c r="Y11" s="696" t="s">
        <v>22</v>
      </c>
      <c r="Z11" s="697"/>
      <c r="AA11" s="697"/>
      <c r="AB11" s="697"/>
      <c r="AC11" s="697"/>
      <c r="AD11" s="697"/>
      <c r="AE11" s="698"/>
    </row>
    <row r="12" spans="2:31" ht="40.5" customHeight="1">
      <c r="B12" s="673" t="s">
        <v>27</v>
      </c>
      <c r="C12" s="674"/>
      <c r="D12" s="674"/>
      <c r="E12" s="674"/>
      <c r="F12" s="674"/>
      <c r="G12" s="674"/>
      <c r="H12" s="674"/>
      <c r="I12" s="674"/>
      <c r="J12" s="659"/>
      <c r="K12" s="701"/>
      <c r="L12" s="701"/>
      <c r="M12" s="701"/>
      <c r="N12" s="701"/>
      <c r="O12" s="701"/>
      <c r="P12" s="701"/>
      <c r="Q12" s="701"/>
      <c r="R12" s="701"/>
      <c r="S12" s="701"/>
      <c r="T12" s="701"/>
      <c r="U12" s="701"/>
      <c r="V12" s="701"/>
      <c r="W12" s="701"/>
      <c r="X12" s="701"/>
      <c r="Y12" s="699">
        <f>'2-1別1'!C5</f>
        <v>24.7</v>
      </c>
      <c r="Z12" s="699"/>
      <c r="AA12" s="699"/>
      <c r="AB12" s="699"/>
      <c r="AC12" s="699"/>
      <c r="AD12" s="699"/>
      <c r="AE12" s="700"/>
    </row>
    <row r="13" spans="2:31" ht="40.5" customHeight="1">
      <c r="B13" s="673" t="s">
        <v>28</v>
      </c>
      <c r="C13" s="674"/>
      <c r="D13" s="674"/>
      <c r="E13" s="674"/>
      <c r="F13" s="674"/>
      <c r="G13" s="674"/>
      <c r="H13" s="674"/>
      <c r="I13" s="674"/>
      <c r="J13" s="659"/>
      <c r="K13" s="717">
        <f>'2-2別1'!D21</f>
        <v>10</v>
      </c>
      <c r="L13" s="717"/>
      <c r="M13" s="717"/>
      <c r="N13" s="717"/>
      <c r="O13" s="717"/>
      <c r="P13" s="717"/>
      <c r="Q13" s="717"/>
      <c r="R13" s="717">
        <f>'2-2別1'!D38</f>
        <v>4.7</v>
      </c>
      <c r="S13" s="717"/>
      <c r="T13" s="717"/>
      <c r="U13" s="717"/>
      <c r="V13" s="717"/>
      <c r="W13" s="717"/>
      <c r="X13" s="717"/>
      <c r="Y13" s="699">
        <f>SUM(K13:X13)</f>
        <v>14.7</v>
      </c>
      <c r="Z13" s="699"/>
      <c r="AA13" s="699"/>
      <c r="AB13" s="699"/>
      <c r="AC13" s="699"/>
      <c r="AD13" s="699"/>
      <c r="AE13" s="700"/>
    </row>
    <row r="14" spans="2:31" ht="40.5" customHeight="1" thickBot="1">
      <c r="B14" s="678" t="s">
        <v>22</v>
      </c>
      <c r="C14" s="679"/>
      <c r="D14" s="679"/>
      <c r="E14" s="679"/>
      <c r="F14" s="679"/>
      <c r="G14" s="679"/>
      <c r="H14" s="679"/>
      <c r="I14" s="679"/>
      <c r="J14" s="704"/>
      <c r="K14" s="705"/>
      <c r="L14" s="706"/>
      <c r="M14" s="706"/>
      <c r="N14" s="706"/>
      <c r="O14" s="706"/>
      <c r="P14" s="706"/>
      <c r="Q14" s="706"/>
      <c r="R14" s="705"/>
      <c r="S14" s="706"/>
      <c r="T14" s="706"/>
      <c r="U14" s="706"/>
      <c r="V14" s="706"/>
      <c r="W14" s="706"/>
      <c r="X14" s="707"/>
      <c r="Y14" s="702">
        <f>SUM(Y12:AE13)</f>
        <v>39.4</v>
      </c>
      <c r="Z14" s="702"/>
      <c r="AA14" s="702"/>
      <c r="AB14" s="702"/>
      <c r="AC14" s="702"/>
      <c r="AD14" s="702"/>
      <c r="AE14" s="703"/>
    </row>
    <row r="16" ht="12.75">
      <c r="B16" s="1" t="s">
        <v>124</v>
      </c>
    </row>
    <row r="17" ht="13.5" thickBot="1"/>
    <row r="18" spans="2:31" ht="40.5" customHeight="1" thickBot="1" thickTop="1">
      <c r="B18" s="720" t="s">
        <v>458</v>
      </c>
      <c r="C18" s="721"/>
      <c r="D18" s="721"/>
      <c r="E18" s="721"/>
      <c r="F18" s="721"/>
      <c r="G18" s="721"/>
      <c r="H18" s="721"/>
      <c r="I18" s="721"/>
      <c r="J18" s="722"/>
      <c r="K18" s="718">
        <v>95</v>
      </c>
      <c r="L18" s="719"/>
      <c r="M18" s="719"/>
      <c r="N18" s="719"/>
      <c r="O18" s="719"/>
      <c r="P18" s="719"/>
      <c r="Q18" s="719"/>
      <c r="R18" s="719"/>
      <c r="S18" s="719"/>
      <c r="T18" s="719"/>
      <c r="U18" s="719"/>
      <c r="V18" s="719"/>
      <c r="W18" s="719"/>
      <c r="X18" s="719"/>
      <c r="Y18" s="719"/>
      <c r="Z18" s="719"/>
      <c r="AA18" s="708" t="s">
        <v>11</v>
      </c>
      <c r="AB18" s="708"/>
      <c r="AC18" s="708"/>
      <c r="AD18" s="708"/>
      <c r="AE18" s="709"/>
    </row>
    <row r="20" ht="12.75">
      <c r="B20" s="1" t="s">
        <v>73</v>
      </c>
    </row>
    <row r="21" ht="13.5" thickBot="1"/>
    <row r="22" spans="2:31" ht="40.5" customHeight="1">
      <c r="B22" s="723" t="s">
        <v>74</v>
      </c>
      <c r="C22" s="724"/>
      <c r="D22" s="724"/>
      <c r="E22" s="724"/>
      <c r="F22" s="724"/>
      <c r="G22" s="724"/>
      <c r="H22" s="724"/>
      <c r="I22" s="724"/>
      <c r="J22" s="724"/>
      <c r="K22" s="724"/>
      <c r="L22" s="724"/>
      <c r="M22" s="724"/>
      <c r="N22" s="725"/>
      <c r="O22" s="710">
        <f>IF(ISERROR(K18/Y14),0,ROUNDUP(K18/Y14,1))</f>
        <v>2.5</v>
      </c>
      <c r="P22" s="711"/>
      <c r="Q22" s="711"/>
      <c r="R22" s="711"/>
      <c r="S22" s="711"/>
      <c r="T22" s="711"/>
      <c r="U22" s="711"/>
      <c r="V22" s="711"/>
      <c r="W22" s="711"/>
      <c r="X22" s="711"/>
      <c r="Y22" s="711"/>
      <c r="Z22" s="711"/>
      <c r="AA22" s="714" t="s">
        <v>11</v>
      </c>
      <c r="AB22" s="715"/>
      <c r="AC22" s="715"/>
      <c r="AD22" s="715"/>
      <c r="AE22" s="716"/>
    </row>
    <row r="23" spans="2:31" ht="40.5" customHeight="1" thickBot="1">
      <c r="B23" s="678" t="s">
        <v>24</v>
      </c>
      <c r="C23" s="679"/>
      <c r="D23" s="679"/>
      <c r="E23" s="679"/>
      <c r="F23" s="679"/>
      <c r="G23" s="679"/>
      <c r="H23" s="679"/>
      <c r="I23" s="679"/>
      <c r="J23" s="679"/>
      <c r="K23" s="679"/>
      <c r="L23" s="679"/>
      <c r="M23" s="679"/>
      <c r="N23" s="679"/>
      <c r="O23" s="726" t="str">
        <f>IF(O22=0,"算定不可",IF(O22&lt;=2,"算定可","算定不可"))</f>
        <v>算定不可</v>
      </c>
      <c r="P23" s="726"/>
      <c r="Q23" s="726"/>
      <c r="R23" s="726"/>
      <c r="S23" s="726"/>
      <c r="T23" s="726"/>
      <c r="U23" s="726"/>
      <c r="V23" s="726"/>
      <c r="W23" s="726"/>
      <c r="X23" s="726"/>
      <c r="Y23" s="726"/>
      <c r="Z23" s="726"/>
      <c r="AA23" s="726"/>
      <c r="AB23" s="726"/>
      <c r="AC23" s="726"/>
      <c r="AD23" s="726"/>
      <c r="AE23" s="727"/>
    </row>
    <row r="24" spans="2:31" ht="40.5" customHeight="1" thickBot="1">
      <c r="B24" s="712" t="s">
        <v>25</v>
      </c>
      <c r="C24" s="713"/>
      <c r="D24" s="713"/>
      <c r="E24" s="713"/>
      <c r="F24" s="713"/>
      <c r="G24" s="713"/>
      <c r="H24" s="713"/>
      <c r="I24" s="713"/>
      <c r="J24" s="713"/>
      <c r="K24" s="713"/>
      <c r="L24" s="713"/>
      <c r="M24" s="713"/>
      <c r="N24" s="713"/>
      <c r="O24" s="16"/>
      <c r="P24" s="17"/>
      <c r="Q24" s="17"/>
      <c r="R24" s="17"/>
      <c r="S24" s="17"/>
      <c r="T24" s="17"/>
      <c r="U24" s="17"/>
      <c r="V24" s="17"/>
      <c r="W24" s="17">
        <f>IF(O23="算定可",5,0)</f>
        <v>0</v>
      </c>
      <c r="X24" s="17"/>
      <c r="Y24" s="17"/>
      <c r="Z24" s="17"/>
      <c r="AA24" s="17"/>
      <c r="AB24" s="17"/>
      <c r="AC24" s="17"/>
      <c r="AD24" s="17"/>
      <c r="AE24" s="18"/>
    </row>
    <row r="26" ht="12.75">
      <c r="B26" s="1" t="s">
        <v>36</v>
      </c>
    </row>
    <row r="27" spans="3:5" ht="12.75">
      <c r="C27" s="1" t="s">
        <v>55</v>
      </c>
      <c r="E27" s="1" t="s">
        <v>8</v>
      </c>
    </row>
    <row r="28" spans="3:5" ht="12.75">
      <c r="C28" s="1" t="s">
        <v>56</v>
      </c>
      <c r="E28" s="1" t="s">
        <v>179</v>
      </c>
    </row>
    <row r="29" ht="12.75">
      <c r="D29" s="1" t="s">
        <v>77</v>
      </c>
    </row>
    <row r="30" spans="3:5" ht="12.75">
      <c r="C30" s="1" t="s">
        <v>0</v>
      </c>
      <c r="E30" s="1" t="s">
        <v>125</v>
      </c>
    </row>
    <row r="31" ht="12.75">
      <c r="D31" s="1" t="s">
        <v>31</v>
      </c>
    </row>
    <row r="32" ht="12.75">
      <c r="D32" s="1" t="s">
        <v>29</v>
      </c>
    </row>
    <row r="33" ht="12.75">
      <c r="D33" s="1" t="s">
        <v>30</v>
      </c>
    </row>
    <row r="34" ht="12.75">
      <c r="D34" s="1" t="s">
        <v>32</v>
      </c>
    </row>
    <row r="35" ht="12.75">
      <c r="D35" s="1" t="s">
        <v>33</v>
      </c>
    </row>
    <row r="36" ht="12.75">
      <c r="D36" s="1" t="s">
        <v>34</v>
      </c>
    </row>
  </sheetData>
  <sheetProtection password="CC3D" sheet="1" selectLockedCells="1"/>
  <mergeCells count="27">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 ref="O22:Z22"/>
    <mergeCell ref="B2:L4"/>
    <mergeCell ref="B6:AG7"/>
    <mergeCell ref="Y11:AE11"/>
    <mergeCell ref="Y12:AE12"/>
    <mergeCell ref="K11:Q11"/>
    <mergeCell ref="R11:X11"/>
    <mergeCell ref="K12:Q12"/>
    <mergeCell ref="R12:X12"/>
    <mergeCell ref="B11:J11"/>
    <mergeCell ref="B12:J12"/>
  </mergeCells>
  <printOptions horizontalCentered="1"/>
  <pageMargins left="0.35433070866141736" right="0.35433070866141736" top="0.984251968503937" bottom="0.984251968503937" header="0.5118110236220472" footer="0.5118110236220472"/>
  <pageSetup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1:V39"/>
  <sheetViews>
    <sheetView view="pageBreakPreview" zoomScaleSheetLayoutView="100" zoomScalePageLayoutView="0" workbookViewId="0" topLeftCell="A1">
      <selection activeCell="D38" sqref="D38"/>
    </sheetView>
  </sheetViews>
  <sheetFormatPr defaultColWidth="9.00390625" defaultRowHeight="13.5"/>
  <cols>
    <col min="1" max="1" width="4.50390625" style="104" customWidth="1"/>
    <col min="2" max="2" width="40.50390625" style="27" customWidth="1"/>
    <col min="3" max="3" width="16.125" style="27" customWidth="1"/>
    <col min="4" max="4" width="25.00390625" style="27" customWidth="1"/>
    <col min="5" max="9" width="2.50390625" style="27" customWidth="1"/>
    <col min="10" max="10" width="0" style="27" hidden="1" customWidth="1"/>
    <col min="11" max="16384" width="8.875" style="27" customWidth="1"/>
  </cols>
  <sheetData>
    <row r="1" spans="2:3" ht="14.25">
      <c r="B1" s="218" t="s">
        <v>607</v>
      </c>
      <c r="C1" s="83"/>
    </row>
    <row r="2" spans="2:3" ht="17.25" customHeight="1">
      <c r="B2" s="68" t="s">
        <v>180</v>
      </c>
      <c r="C2" s="68"/>
    </row>
    <row r="3" spans="2:3" ht="17.25" customHeight="1" thickBot="1">
      <c r="B3" s="68"/>
      <c r="C3" s="68"/>
    </row>
    <row r="4" spans="2:3" ht="22.5" customHeight="1" thickBot="1">
      <c r="B4" s="732" t="s">
        <v>329</v>
      </c>
      <c r="C4" s="234" t="s">
        <v>22</v>
      </c>
    </row>
    <row r="5" spans="2:3" ht="24" customHeight="1" thickBot="1" thickTop="1">
      <c r="B5" s="733"/>
      <c r="C5" s="199">
        <f>D21+D38</f>
        <v>14.7</v>
      </c>
    </row>
    <row r="6" spans="2:3" ht="9.75" customHeight="1">
      <c r="B6" s="68"/>
      <c r="C6" s="68"/>
    </row>
    <row r="7" spans="2:3" ht="9.75" customHeight="1">
      <c r="B7" s="68"/>
      <c r="C7" s="68"/>
    </row>
    <row r="8" spans="2:3" ht="15" customHeight="1">
      <c r="B8" s="68"/>
      <c r="C8" s="68"/>
    </row>
    <row r="9" spans="1:3" ht="17.25" customHeight="1" thickBot="1">
      <c r="A9" s="444" t="s">
        <v>433</v>
      </c>
      <c r="B9" s="68"/>
      <c r="C9" s="68"/>
    </row>
    <row r="10" spans="1:10" ht="39.75" customHeight="1" thickBot="1">
      <c r="A10" s="202" t="s">
        <v>133</v>
      </c>
      <c r="B10" s="203" t="s">
        <v>63</v>
      </c>
      <c r="C10" s="203" t="s">
        <v>134</v>
      </c>
      <c r="D10" s="204" t="s">
        <v>560</v>
      </c>
      <c r="J10" s="27">
        <v>1</v>
      </c>
    </row>
    <row r="11" spans="1:4" s="139" customFormat="1" ht="24.75" customHeight="1" thickTop="1">
      <c r="A11" s="183">
        <v>1</v>
      </c>
      <c r="B11" s="182" t="s">
        <v>681</v>
      </c>
      <c r="C11" s="371" t="s">
        <v>28</v>
      </c>
      <c r="D11" s="201">
        <v>1</v>
      </c>
    </row>
    <row r="12" spans="1:12" s="139" customFormat="1" ht="24.75" customHeight="1">
      <c r="A12" s="184">
        <v>2</v>
      </c>
      <c r="B12" s="182" t="s">
        <v>680</v>
      </c>
      <c r="C12" s="371" t="s">
        <v>28</v>
      </c>
      <c r="D12" s="201">
        <v>1</v>
      </c>
      <c r="L12" s="391" t="s">
        <v>28</v>
      </c>
    </row>
    <row r="13" spans="1:4" s="139" customFormat="1" ht="24.75" customHeight="1">
      <c r="A13" s="184">
        <v>3</v>
      </c>
      <c r="B13" s="182" t="s">
        <v>680</v>
      </c>
      <c r="C13" s="371" t="s">
        <v>28</v>
      </c>
      <c r="D13" s="201">
        <v>1</v>
      </c>
    </row>
    <row r="14" spans="1:4" s="139" customFormat="1" ht="24.75" customHeight="1">
      <c r="A14" s="184">
        <v>4</v>
      </c>
      <c r="B14" s="182" t="s">
        <v>680</v>
      </c>
      <c r="C14" s="371" t="s">
        <v>28</v>
      </c>
      <c r="D14" s="201">
        <v>1</v>
      </c>
    </row>
    <row r="15" spans="1:4" s="139" customFormat="1" ht="24.75" customHeight="1">
      <c r="A15" s="184">
        <v>5</v>
      </c>
      <c r="B15" s="182" t="s">
        <v>680</v>
      </c>
      <c r="C15" s="371" t="s">
        <v>28</v>
      </c>
      <c r="D15" s="201">
        <v>1</v>
      </c>
    </row>
    <row r="16" spans="1:4" s="139" customFormat="1" ht="24.75" customHeight="1">
      <c r="A16" s="184">
        <v>6</v>
      </c>
      <c r="B16" s="182" t="s">
        <v>680</v>
      </c>
      <c r="C16" s="371" t="s">
        <v>28</v>
      </c>
      <c r="D16" s="201">
        <v>1</v>
      </c>
    </row>
    <row r="17" spans="1:4" s="139" customFormat="1" ht="24.75" customHeight="1">
      <c r="A17" s="184">
        <v>7</v>
      </c>
      <c r="B17" s="138" t="s">
        <v>680</v>
      </c>
      <c r="C17" s="371" t="s">
        <v>28</v>
      </c>
      <c r="D17" s="201">
        <v>1</v>
      </c>
    </row>
    <row r="18" spans="1:22" s="139" customFormat="1" ht="24.75" customHeight="1">
      <c r="A18" s="184">
        <v>8</v>
      </c>
      <c r="B18" s="138" t="s">
        <v>680</v>
      </c>
      <c r="C18" s="371" t="s">
        <v>28</v>
      </c>
      <c r="D18" s="201">
        <v>1</v>
      </c>
      <c r="V18" s="139">
        <f>IF(O18="週1日以上3日未満配置している",200000,IF(O18="週3日以上7日未満配置している",400000,IF(O18="週7日配置している",600000,0)))</f>
        <v>0</v>
      </c>
    </row>
    <row r="19" spans="1:4" s="139" customFormat="1" ht="24.75" customHeight="1">
      <c r="A19" s="184">
        <v>9</v>
      </c>
      <c r="B19" s="138" t="s">
        <v>680</v>
      </c>
      <c r="C19" s="371" t="s">
        <v>28</v>
      </c>
      <c r="D19" s="201">
        <v>1</v>
      </c>
    </row>
    <row r="20" spans="1:4" s="139" customFormat="1" ht="24.75" customHeight="1" thickBot="1">
      <c r="A20" s="184">
        <v>10</v>
      </c>
      <c r="B20" s="138" t="s">
        <v>680</v>
      </c>
      <c r="C20" s="371" t="s">
        <v>28</v>
      </c>
      <c r="D20" s="201">
        <v>1</v>
      </c>
    </row>
    <row r="21" spans="1:4" s="139" customFormat="1" ht="27.75" customHeight="1" thickBot="1">
      <c r="A21" s="730" t="s">
        <v>22</v>
      </c>
      <c r="B21" s="731"/>
      <c r="C21" s="731"/>
      <c r="D21" s="140">
        <f>SUM(D11:D20)</f>
        <v>10</v>
      </c>
    </row>
    <row r="22" ht="5.25" customHeight="1"/>
    <row r="23" spans="2:3" ht="9.75" customHeight="1">
      <c r="B23" s="68"/>
      <c r="C23" s="68"/>
    </row>
    <row r="24" spans="2:3" ht="9.75" customHeight="1">
      <c r="B24" s="68"/>
      <c r="C24" s="68"/>
    </row>
    <row r="25" spans="2:3" ht="15" customHeight="1">
      <c r="B25" s="68"/>
      <c r="C25" s="68"/>
    </row>
    <row r="26" spans="1:3" ht="17.25" customHeight="1" thickBot="1">
      <c r="A26" s="444" t="s">
        <v>433</v>
      </c>
      <c r="B26" s="68"/>
      <c r="C26" s="68"/>
    </row>
    <row r="27" spans="1:4" ht="39.75" customHeight="1" thickBot="1">
      <c r="A27" s="202" t="s">
        <v>133</v>
      </c>
      <c r="B27" s="203" t="s">
        <v>63</v>
      </c>
      <c r="C27" s="203" t="s">
        <v>134</v>
      </c>
      <c r="D27" s="204" t="s">
        <v>561</v>
      </c>
    </row>
    <row r="28" spans="1:4" s="139" customFormat="1" ht="24.75" customHeight="1" thickTop="1">
      <c r="A28" s="183">
        <v>1</v>
      </c>
      <c r="B28" s="182" t="s">
        <v>680</v>
      </c>
      <c r="C28" s="371" t="s">
        <v>28</v>
      </c>
      <c r="D28" s="201">
        <v>0.2</v>
      </c>
    </row>
    <row r="29" spans="1:12" s="139" customFormat="1" ht="24.75" customHeight="1">
      <c r="A29" s="184">
        <v>2</v>
      </c>
      <c r="B29" s="138" t="s">
        <v>680</v>
      </c>
      <c r="C29" s="371" t="s">
        <v>28</v>
      </c>
      <c r="D29" s="200">
        <v>0.5</v>
      </c>
      <c r="L29" s="391" t="s">
        <v>28</v>
      </c>
    </row>
    <row r="30" spans="1:4" s="139" customFormat="1" ht="24.75" customHeight="1">
      <c r="A30" s="184">
        <v>3</v>
      </c>
      <c r="B30" s="138" t="s">
        <v>680</v>
      </c>
      <c r="C30" s="371" t="s">
        <v>28</v>
      </c>
      <c r="D30" s="200">
        <v>0.7</v>
      </c>
    </row>
    <row r="31" spans="1:4" s="139" customFormat="1" ht="24.75" customHeight="1">
      <c r="A31" s="184">
        <v>4</v>
      </c>
      <c r="B31" s="138" t="s">
        <v>680</v>
      </c>
      <c r="C31" s="371" t="s">
        <v>28</v>
      </c>
      <c r="D31" s="200">
        <v>0.3</v>
      </c>
    </row>
    <row r="32" spans="1:4" s="139" customFormat="1" ht="24.75" customHeight="1">
      <c r="A32" s="184">
        <v>5</v>
      </c>
      <c r="B32" s="138" t="s">
        <v>680</v>
      </c>
      <c r="C32" s="371" t="s">
        <v>28</v>
      </c>
      <c r="D32" s="200">
        <v>0.5</v>
      </c>
    </row>
    <row r="33" spans="1:4" s="139" customFormat="1" ht="24.75" customHeight="1">
      <c r="A33" s="184">
        <v>6</v>
      </c>
      <c r="B33" s="138" t="s">
        <v>680</v>
      </c>
      <c r="C33" s="371" t="s">
        <v>28</v>
      </c>
      <c r="D33" s="200">
        <v>0.6</v>
      </c>
    </row>
    <row r="34" spans="1:4" s="139" customFormat="1" ht="24.75" customHeight="1">
      <c r="A34" s="184">
        <v>7</v>
      </c>
      <c r="B34" s="138" t="s">
        <v>680</v>
      </c>
      <c r="C34" s="371" t="s">
        <v>28</v>
      </c>
      <c r="D34" s="200">
        <v>0.4</v>
      </c>
    </row>
    <row r="35" spans="1:22" s="139" customFormat="1" ht="24.75" customHeight="1">
      <c r="A35" s="184">
        <v>8</v>
      </c>
      <c r="B35" s="138" t="s">
        <v>680</v>
      </c>
      <c r="C35" s="371" t="s">
        <v>28</v>
      </c>
      <c r="D35" s="200">
        <v>0.4</v>
      </c>
      <c r="V35" s="139">
        <f>IF(O35="週1日以上3日未満配置している",200000,IF(O35="週3日以上7日未満配置している",400000,IF(O35="週7日配置している",600000,0)))</f>
        <v>0</v>
      </c>
    </row>
    <row r="36" spans="1:4" s="139" customFormat="1" ht="24.75" customHeight="1">
      <c r="A36" s="184">
        <v>9</v>
      </c>
      <c r="B36" s="138" t="s">
        <v>680</v>
      </c>
      <c r="C36" s="371" t="s">
        <v>28</v>
      </c>
      <c r="D36" s="200">
        <v>0.3</v>
      </c>
    </row>
    <row r="37" spans="1:4" s="139" customFormat="1" ht="24.75" customHeight="1" thickBot="1">
      <c r="A37" s="184">
        <v>10</v>
      </c>
      <c r="B37" s="138" t="s">
        <v>680</v>
      </c>
      <c r="C37" s="371" t="s">
        <v>28</v>
      </c>
      <c r="D37" s="200">
        <v>0.8</v>
      </c>
    </row>
    <row r="38" spans="1:4" s="139" customFormat="1" ht="27.75" customHeight="1" thickBot="1">
      <c r="A38" s="730" t="s">
        <v>22</v>
      </c>
      <c r="B38" s="731"/>
      <c r="C38" s="731"/>
      <c r="D38" s="140">
        <f>SUM(D28:D37)</f>
        <v>4.7</v>
      </c>
    </row>
    <row r="39" spans="2:4" ht="51" customHeight="1">
      <c r="B39" s="728"/>
      <c r="C39" s="728"/>
      <c r="D39" s="729"/>
    </row>
  </sheetData>
  <sheetProtection/>
  <mergeCells count="4">
    <mergeCell ref="B39:D39"/>
    <mergeCell ref="A21:C21"/>
    <mergeCell ref="B4:B5"/>
    <mergeCell ref="A38:C38"/>
  </mergeCells>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B2:AH22"/>
  <sheetViews>
    <sheetView view="pageBreakPreview" zoomScaleSheetLayoutView="100" workbookViewId="0" topLeftCell="A1">
      <selection activeCell="AC9" sqref="AC9"/>
    </sheetView>
  </sheetViews>
  <sheetFormatPr defaultColWidth="9.00390625" defaultRowHeight="13.5"/>
  <cols>
    <col min="1" max="34" width="2.50390625" style="1" customWidth="1"/>
    <col min="35" max="16384" width="9.00390625" style="1" customWidth="1"/>
  </cols>
  <sheetData>
    <row r="1" ht="13.5" thickBot="1"/>
    <row r="2" spans="2:34" ht="19.5" customHeight="1">
      <c r="B2" s="670" t="s">
        <v>608</v>
      </c>
      <c r="C2" s="509"/>
      <c r="D2" s="509"/>
      <c r="E2" s="509"/>
      <c r="F2" s="509"/>
      <c r="G2" s="509"/>
      <c r="H2" s="509"/>
      <c r="I2" s="509"/>
      <c r="J2" s="509"/>
      <c r="K2" s="509"/>
      <c r="L2" s="510"/>
      <c r="P2" s="54" t="s">
        <v>602</v>
      </c>
      <c r="Q2" s="29"/>
      <c r="R2" s="29"/>
      <c r="S2" s="29"/>
      <c r="T2" s="29"/>
      <c r="U2" s="29"/>
      <c r="V2" s="29"/>
      <c r="W2" s="29"/>
      <c r="X2" s="29"/>
      <c r="Y2" s="29"/>
      <c r="Z2" s="29"/>
      <c r="AA2" s="29"/>
      <c r="AB2" s="30"/>
      <c r="AC2" s="29"/>
      <c r="AD2" s="29"/>
      <c r="AE2" s="29"/>
      <c r="AF2" s="29"/>
      <c r="AG2" s="29"/>
      <c r="AH2" s="30"/>
    </row>
    <row r="3" spans="2:34" ht="19.5" customHeight="1" thickBot="1">
      <c r="B3" s="511"/>
      <c r="C3" s="512"/>
      <c r="D3" s="512"/>
      <c r="E3" s="512"/>
      <c r="F3" s="512"/>
      <c r="G3" s="512"/>
      <c r="H3" s="512"/>
      <c r="I3" s="512"/>
      <c r="J3" s="512"/>
      <c r="K3" s="512"/>
      <c r="L3" s="513"/>
      <c r="P3" s="734" t="s">
        <v>609</v>
      </c>
      <c r="Q3" s="735"/>
      <c r="R3" s="735"/>
      <c r="S3" s="735"/>
      <c r="T3" s="735"/>
      <c r="U3" s="735"/>
      <c r="V3" s="735"/>
      <c r="W3" s="735"/>
      <c r="X3" s="735"/>
      <c r="Y3" s="735"/>
      <c r="Z3" s="735"/>
      <c r="AA3" s="735"/>
      <c r="AB3" s="735"/>
      <c r="AC3" s="735"/>
      <c r="AD3" s="735"/>
      <c r="AE3" s="32"/>
      <c r="AF3" s="32"/>
      <c r="AG3" s="32"/>
      <c r="AH3" s="33"/>
    </row>
    <row r="4" spans="2:33" ht="13.5" customHeight="1" thickBot="1">
      <c r="B4" s="514"/>
      <c r="C4" s="515"/>
      <c r="D4" s="515"/>
      <c r="E4" s="515"/>
      <c r="F4" s="515"/>
      <c r="G4" s="515"/>
      <c r="H4" s="515"/>
      <c r="I4" s="515"/>
      <c r="J4" s="515"/>
      <c r="K4" s="515"/>
      <c r="L4" s="516"/>
      <c r="U4" s="63"/>
      <c r="V4" s="28"/>
      <c r="W4" s="28"/>
      <c r="X4" s="28"/>
      <c r="Y4" s="28"/>
      <c r="Z4" s="28"/>
      <c r="AA4" s="28"/>
      <c r="AB4" s="28"/>
      <c r="AC4" s="28"/>
      <c r="AD4" s="28"/>
      <c r="AE4" s="28"/>
      <c r="AF4" s="28"/>
      <c r="AG4" s="28"/>
    </row>
    <row r="5" spans="21:33" ht="12.75">
      <c r="U5" s="63"/>
      <c r="V5" s="63"/>
      <c r="W5" s="28"/>
      <c r="X5" s="28"/>
      <c r="Y5" s="28"/>
      <c r="Z5" s="28"/>
      <c r="AA5" s="28"/>
      <c r="AB5" s="28"/>
      <c r="AC5" s="28"/>
      <c r="AD5" s="28"/>
      <c r="AE5" s="28"/>
      <c r="AF5" s="28"/>
      <c r="AG5" s="28"/>
    </row>
    <row r="6" spans="2:33" ht="13.5" customHeight="1">
      <c r="B6" s="522" t="s">
        <v>101</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129</v>
      </c>
    </row>
    <row r="11" ht="13.5" thickBot="1"/>
    <row r="12" spans="2:33" ht="40.5" customHeight="1">
      <c r="B12" s="523" t="s">
        <v>12</v>
      </c>
      <c r="C12" s="524"/>
      <c r="D12" s="736" t="s">
        <v>454</v>
      </c>
      <c r="E12" s="737"/>
      <c r="F12" s="737"/>
      <c r="G12" s="737"/>
      <c r="H12" s="737"/>
      <c r="I12" s="737"/>
      <c r="J12" s="737"/>
      <c r="K12" s="737"/>
      <c r="L12" s="737"/>
      <c r="M12" s="737"/>
      <c r="N12" s="737"/>
      <c r="O12" s="737"/>
      <c r="P12" s="737"/>
      <c r="Q12" s="737"/>
      <c r="R12" s="737"/>
      <c r="S12" s="737"/>
      <c r="T12" s="737"/>
      <c r="U12" s="737"/>
      <c r="V12" s="737"/>
      <c r="W12" s="738"/>
      <c r="X12" s="745">
        <f>'2-3別1'!D5</f>
        <v>28</v>
      </c>
      <c r="Y12" s="745"/>
      <c r="Z12" s="745"/>
      <c r="AA12" s="745"/>
      <c r="AB12" s="745"/>
      <c r="AC12" s="745"/>
      <c r="AD12" s="745"/>
      <c r="AE12" s="739" t="s">
        <v>11</v>
      </c>
      <c r="AF12" s="739"/>
      <c r="AG12" s="740"/>
    </row>
    <row r="13" spans="2:33" ht="40.5" customHeight="1">
      <c r="B13" s="752" t="s">
        <v>35</v>
      </c>
      <c r="C13" s="753"/>
      <c r="D13" s="743" t="s">
        <v>455</v>
      </c>
      <c r="E13" s="744"/>
      <c r="F13" s="744"/>
      <c r="G13" s="744"/>
      <c r="H13" s="744"/>
      <c r="I13" s="744"/>
      <c r="J13" s="744"/>
      <c r="K13" s="744"/>
      <c r="L13" s="744"/>
      <c r="M13" s="744"/>
      <c r="N13" s="744"/>
      <c r="O13" s="744"/>
      <c r="P13" s="744"/>
      <c r="Q13" s="744"/>
      <c r="R13" s="744"/>
      <c r="S13" s="744"/>
      <c r="T13" s="744"/>
      <c r="U13" s="744"/>
      <c r="V13" s="744"/>
      <c r="W13" s="744"/>
      <c r="X13" s="717">
        <f>'2-3別1'!D6</f>
        <v>25</v>
      </c>
      <c r="Y13" s="717"/>
      <c r="Z13" s="717"/>
      <c r="AA13" s="717"/>
      <c r="AB13" s="717"/>
      <c r="AC13" s="717"/>
      <c r="AD13" s="717"/>
      <c r="AE13" s="741" t="s">
        <v>11</v>
      </c>
      <c r="AF13" s="741"/>
      <c r="AG13" s="742"/>
    </row>
    <row r="14" spans="2:33" ht="40.5" customHeight="1">
      <c r="B14" s="751" t="s">
        <v>106</v>
      </c>
      <c r="C14" s="660"/>
      <c r="D14" s="660"/>
      <c r="E14" s="660"/>
      <c r="F14" s="660"/>
      <c r="G14" s="660"/>
      <c r="H14" s="660"/>
      <c r="I14" s="660"/>
      <c r="J14" s="660"/>
      <c r="K14" s="660"/>
      <c r="L14" s="660"/>
      <c r="M14" s="660"/>
      <c r="N14" s="660"/>
      <c r="O14" s="660"/>
      <c r="P14" s="660"/>
      <c r="Q14" s="660"/>
      <c r="R14" s="660"/>
      <c r="S14" s="660"/>
      <c r="T14" s="660"/>
      <c r="U14" s="660"/>
      <c r="V14" s="660"/>
      <c r="W14" s="660"/>
      <c r="X14" s="746">
        <f>X13/X12</f>
        <v>0.8928571428571429</v>
      </c>
      <c r="Y14" s="747"/>
      <c r="Z14" s="747"/>
      <c r="AA14" s="747"/>
      <c r="AB14" s="747"/>
      <c r="AC14" s="747"/>
      <c r="AD14" s="747"/>
      <c r="AE14" s="747"/>
      <c r="AF14" s="747"/>
      <c r="AG14" s="748"/>
    </row>
    <row r="15" spans="2:33" ht="40.5" customHeight="1">
      <c r="B15" s="751" t="s">
        <v>24</v>
      </c>
      <c r="C15" s="660"/>
      <c r="D15" s="660"/>
      <c r="E15" s="660"/>
      <c r="F15" s="660"/>
      <c r="G15" s="660"/>
      <c r="H15" s="660"/>
      <c r="I15" s="660"/>
      <c r="J15" s="660"/>
      <c r="K15" s="660"/>
      <c r="L15" s="660"/>
      <c r="M15" s="660"/>
      <c r="N15" s="660"/>
      <c r="O15" s="660"/>
      <c r="P15" s="660"/>
      <c r="Q15" s="660"/>
      <c r="R15" s="660"/>
      <c r="S15" s="660"/>
      <c r="T15" s="660"/>
      <c r="U15" s="660"/>
      <c r="V15" s="660"/>
      <c r="W15" s="660"/>
      <c r="X15" s="741" t="str">
        <f>IF(X13&gt;X12,"エラー",IF(X14&gt;=0.85,"算定可","算定不可"))</f>
        <v>算定可</v>
      </c>
      <c r="Y15" s="741"/>
      <c r="Z15" s="741"/>
      <c r="AA15" s="741"/>
      <c r="AB15" s="741"/>
      <c r="AC15" s="741"/>
      <c r="AD15" s="741"/>
      <c r="AE15" s="741"/>
      <c r="AF15" s="741"/>
      <c r="AG15" s="742"/>
    </row>
    <row r="16" spans="2:33" ht="40.5" customHeight="1" thickBot="1">
      <c r="B16" s="749" t="s">
        <v>25</v>
      </c>
      <c r="C16" s="750"/>
      <c r="D16" s="750"/>
      <c r="E16" s="750"/>
      <c r="F16" s="750"/>
      <c r="G16" s="750"/>
      <c r="H16" s="750"/>
      <c r="I16" s="750"/>
      <c r="J16" s="750"/>
      <c r="K16" s="750"/>
      <c r="L16" s="750"/>
      <c r="M16" s="750"/>
      <c r="N16" s="750"/>
      <c r="O16" s="750"/>
      <c r="P16" s="750"/>
      <c r="Q16" s="750"/>
      <c r="R16" s="750"/>
      <c r="S16" s="750"/>
      <c r="T16" s="750"/>
      <c r="U16" s="750"/>
      <c r="V16" s="750"/>
      <c r="W16" s="750"/>
      <c r="X16" s="19"/>
      <c r="Y16" s="20"/>
      <c r="Z16" s="20"/>
      <c r="AA16" s="20"/>
      <c r="AB16" s="20"/>
      <c r="AC16" s="20"/>
      <c r="AD16" s="20">
        <f>IF(X15="算定可",5,0)</f>
        <v>5</v>
      </c>
      <c r="AE16" s="20"/>
      <c r="AF16" s="20"/>
      <c r="AG16" s="21"/>
    </row>
    <row r="18" ht="12.75">
      <c r="B18" s="1" t="s">
        <v>37</v>
      </c>
    </row>
    <row r="19" spans="3:5" ht="12.75">
      <c r="C19" s="1" t="s">
        <v>112</v>
      </c>
      <c r="E19" s="1" t="s">
        <v>610</v>
      </c>
    </row>
    <row r="20" spans="3:5" ht="12.75">
      <c r="C20" s="1" t="s">
        <v>0</v>
      </c>
      <c r="E20" s="1" t="s">
        <v>113</v>
      </c>
    </row>
    <row r="21" spans="3:5" ht="12.75">
      <c r="C21" s="1" t="s">
        <v>0</v>
      </c>
      <c r="E21" s="1" t="s">
        <v>114</v>
      </c>
    </row>
    <row r="22" spans="3:5" ht="12.75">
      <c r="C22" s="1" t="s">
        <v>0</v>
      </c>
      <c r="E22" s="1" t="s">
        <v>571</v>
      </c>
    </row>
  </sheetData>
  <sheetProtection password="CC3D" sheet="1" selectLockedCells="1"/>
  <mergeCells count="16">
    <mergeCell ref="X14:AG14"/>
    <mergeCell ref="B16:W16"/>
    <mergeCell ref="B14:W14"/>
    <mergeCell ref="B6:AG7"/>
    <mergeCell ref="B15:W15"/>
    <mergeCell ref="X15:AG15"/>
    <mergeCell ref="B12:C12"/>
    <mergeCell ref="B13:C13"/>
    <mergeCell ref="B2:L4"/>
    <mergeCell ref="P3:AD3"/>
    <mergeCell ref="D12:W12"/>
    <mergeCell ref="AE12:AG12"/>
    <mergeCell ref="AE13:AG13"/>
    <mergeCell ref="D13:W13"/>
    <mergeCell ref="X12:AD12"/>
    <mergeCell ref="X13:AD13"/>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42"/>
  <sheetViews>
    <sheetView view="pageBreakPreview" zoomScaleNormal="130" zoomScaleSheetLayoutView="100" zoomScalePageLayoutView="0" workbookViewId="0" topLeftCell="A1">
      <selection activeCell="F11" sqref="F11"/>
    </sheetView>
  </sheetViews>
  <sheetFormatPr defaultColWidth="9.00390625" defaultRowHeight="13.5"/>
  <cols>
    <col min="1" max="1" width="4.625" style="88" customWidth="1"/>
    <col min="2" max="2" width="22.75390625" style="0" customWidth="1"/>
    <col min="3" max="3" width="19.625" style="0" customWidth="1"/>
    <col min="4" max="4" width="42.75390625" style="105" customWidth="1"/>
    <col min="11" max="11" width="13.75390625" style="0" customWidth="1"/>
    <col min="12" max="12" width="8.875" style="0" customWidth="1"/>
  </cols>
  <sheetData>
    <row r="1" ht="12.75">
      <c r="B1" s="220" t="s">
        <v>611</v>
      </c>
    </row>
    <row r="2" ht="16.5" customHeight="1">
      <c r="B2" s="219" t="s">
        <v>334</v>
      </c>
    </row>
    <row r="3" ht="11.25" customHeight="1" thickBot="1">
      <c r="B3" s="101"/>
    </row>
    <row r="4" spans="2:4" ht="24" customHeight="1" thickBot="1">
      <c r="B4" s="66"/>
      <c r="C4" s="66"/>
      <c r="D4" s="370" t="s">
        <v>22</v>
      </c>
    </row>
    <row r="5" spans="2:4" ht="36.75" customHeight="1" thickTop="1">
      <c r="B5" s="762" t="s">
        <v>304</v>
      </c>
      <c r="C5" s="763"/>
      <c r="D5" s="207">
        <f>C38</f>
        <v>28</v>
      </c>
    </row>
    <row r="6" spans="2:4" ht="36" customHeight="1" thickBot="1">
      <c r="B6" s="760" t="s">
        <v>305</v>
      </c>
      <c r="C6" s="761"/>
      <c r="D6" s="206">
        <f>D38</f>
        <v>25</v>
      </c>
    </row>
    <row r="7" ht="12.75">
      <c r="B7" s="101"/>
    </row>
    <row r="8" spans="1:2" ht="13.5" thickBot="1">
      <c r="A8" s="205" t="s">
        <v>392</v>
      </c>
      <c r="B8" s="64"/>
    </row>
    <row r="9" spans="1:15" ht="31.5" customHeight="1" thickBot="1">
      <c r="A9" s="108" t="s">
        <v>133</v>
      </c>
      <c r="B9" s="109" t="s">
        <v>63</v>
      </c>
      <c r="C9" s="109" t="s">
        <v>134</v>
      </c>
      <c r="D9" s="346" t="s">
        <v>393</v>
      </c>
      <c r="H9" s="465"/>
      <c r="I9" s="465"/>
      <c r="J9" s="465"/>
      <c r="K9" s="465"/>
      <c r="L9" s="465"/>
      <c r="M9" s="465"/>
      <c r="N9" s="465"/>
      <c r="O9" s="465"/>
    </row>
    <row r="10" spans="1:15" ht="24" customHeight="1" thickTop="1">
      <c r="A10" s="89">
        <v>1</v>
      </c>
      <c r="B10" s="371" t="s">
        <v>680</v>
      </c>
      <c r="C10" s="371" t="s">
        <v>682</v>
      </c>
      <c r="D10" s="470" t="s">
        <v>394</v>
      </c>
      <c r="H10" s="465"/>
      <c r="I10" s="465"/>
      <c r="J10" s="465"/>
      <c r="K10" s="465" t="s">
        <v>135</v>
      </c>
      <c r="L10" s="465" t="s">
        <v>394</v>
      </c>
      <c r="M10" s="465"/>
      <c r="N10" s="465"/>
      <c r="O10" s="465"/>
    </row>
    <row r="11" spans="1:15" ht="24" customHeight="1">
      <c r="A11" s="90">
        <v>2</v>
      </c>
      <c r="B11" s="471" t="s">
        <v>680</v>
      </c>
      <c r="C11" s="371" t="s">
        <v>682</v>
      </c>
      <c r="D11" s="470" t="s">
        <v>416</v>
      </c>
      <c r="H11" s="465"/>
      <c r="I11" s="465" t="s">
        <v>27</v>
      </c>
      <c r="J11" s="465"/>
      <c r="K11" s="465" t="s">
        <v>136</v>
      </c>
      <c r="L11" s="465" t="s">
        <v>416</v>
      </c>
      <c r="M11" s="465"/>
      <c r="N11" s="465"/>
      <c r="O11" s="465"/>
    </row>
    <row r="12" spans="1:15" ht="24" customHeight="1">
      <c r="A12" s="90">
        <v>3</v>
      </c>
      <c r="B12" s="471" t="s">
        <v>680</v>
      </c>
      <c r="C12" s="371" t="s">
        <v>682</v>
      </c>
      <c r="D12" s="470" t="s">
        <v>395</v>
      </c>
      <c r="H12" s="465"/>
      <c r="I12" s="465"/>
      <c r="J12" s="465"/>
      <c r="K12" s="465"/>
      <c r="L12" s="465" t="s">
        <v>395</v>
      </c>
      <c r="M12" s="465"/>
      <c r="N12" s="465"/>
      <c r="O12" s="465"/>
    </row>
    <row r="13" spans="1:15" ht="24" customHeight="1">
      <c r="A13" s="90">
        <v>4</v>
      </c>
      <c r="B13" s="471" t="s">
        <v>680</v>
      </c>
      <c r="C13" s="371" t="s">
        <v>682</v>
      </c>
      <c r="D13" s="470" t="s">
        <v>394</v>
      </c>
      <c r="H13" s="465"/>
      <c r="I13" s="465"/>
      <c r="J13" s="465"/>
      <c r="K13" s="469"/>
      <c r="L13" s="465"/>
      <c r="M13" s="465"/>
      <c r="N13" s="465"/>
      <c r="O13" s="465"/>
    </row>
    <row r="14" spans="1:4" ht="24" customHeight="1">
      <c r="A14" s="90">
        <v>5</v>
      </c>
      <c r="B14" s="471" t="s">
        <v>680</v>
      </c>
      <c r="C14" s="371" t="s">
        <v>682</v>
      </c>
      <c r="D14" s="470" t="s">
        <v>416</v>
      </c>
    </row>
    <row r="15" spans="1:4" ht="24" customHeight="1">
      <c r="A15" s="90">
        <v>6</v>
      </c>
      <c r="B15" s="471" t="s">
        <v>680</v>
      </c>
      <c r="C15" s="371" t="s">
        <v>682</v>
      </c>
      <c r="D15" s="470" t="s">
        <v>395</v>
      </c>
    </row>
    <row r="16" spans="1:4" ht="24" customHeight="1">
      <c r="A16" s="90">
        <v>7</v>
      </c>
      <c r="B16" s="471" t="s">
        <v>680</v>
      </c>
      <c r="C16" s="371" t="s">
        <v>682</v>
      </c>
      <c r="D16" s="470" t="s">
        <v>394</v>
      </c>
    </row>
    <row r="17" spans="1:4" ht="24" customHeight="1">
      <c r="A17" s="90">
        <v>8</v>
      </c>
      <c r="B17" s="471" t="s">
        <v>680</v>
      </c>
      <c r="C17" s="371" t="s">
        <v>682</v>
      </c>
      <c r="D17" s="470" t="s">
        <v>394</v>
      </c>
    </row>
    <row r="18" spans="1:4" ht="24" customHeight="1">
      <c r="A18" s="90">
        <v>9</v>
      </c>
      <c r="B18" s="471" t="s">
        <v>680</v>
      </c>
      <c r="C18" s="371" t="s">
        <v>682</v>
      </c>
      <c r="D18" s="470" t="s">
        <v>394</v>
      </c>
    </row>
    <row r="19" spans="1:4" ht="24" customHeight="1">
      <c r="A19" s="90">
        <v>10</v>
      </c>
      <c r="B19" s="471" t="s">
        <v>680</v>
      </c>
      <c r="C19" s="371" t="s">
        <v>682</v>
      </c>
      <c r="D19" s="470" t="s">
        <v>394</v>
      </c>
    </row>
    <row r="20" spans="1:4" ht="24" customHeight="1">
      <c r="A20" s="90">
        <v>11</v>
      </c>
      <c r="B20" s="471" t="s">
        <v>680</v>
      </c>
      <c r="C20" s="371" t="s">
        <v>682</v>
      </c>
      <c r="D20" s="470" t="s">
        <v>394</v>
      </c>
    </row>
    <row r="21" spans="1:4" ht="24" customHeight="1">
      <c r="A21" s="90">
        <v>12</v>
      </c>
      <c r="B21" s="471" t="s">
        <v>680</v>
      </c>
      <c r="C21" s="371" t="s">
        <v>682</v>
      </c>
      <c r="D21" s="470" t="s">
        <v>394</v>
      </c>
    </row>
    <row r="22" spans="1:4" ht="24" customHeight="1">
      <c r="A22" s="90">
        <v>13</v>
      </c>
      <c r="B22" s="471" t="s">
        <v>680</v>
      </c>
      <c r="C22" s="371" t="s">
        <v>682</v>
      </c>
      <c r="D22" s="470" t="s">
        <v>394</v>
      </c>
    </row>
    <row r="23" spans="1:4" ht="24" customHeight="1">
      <c r="A23" s="90">
        <v>14</v>
      </c>
      <c r="B23" s="471" t="s">
        <v>680</v>
      </c>
      <c r="C23" s="371" t="s">
        <v>682</v>
      </c>
      <c r="D23" s="470" t="s">
        <v>394</v>
      </c>
    </row>
    <row r="24" spans="1:4" ht="24" customHeight="1">
      <c r="A24" s="90">
        <v>15</v>
      </c>
      <c r="B24" s="471" t="s">
        <v>680</v>
      </c>
      <c r="C24" s="371" t="s">
        <v>682</v>
      </c>
      <c r="D24" s="470" t="s">
        <v>394</v>
      </c>
    </row>
    <row r="25" spans="1:4" ht="24" customHeight="1">
      <c r="A25" s="90">
        <v>16</v>
      </c>
      <c r="B25" s="471" t="s">
        <v>680</v>
      </c>
      <c r="C25" s="371" t="s">
        <v>682</v>
      </c>
      <c r="D25" s="470" t="s">
        <v>394</v>
      </c>
    </row>
    <row r="26" spans="1:4" ht="24" customHeight="1">
      <c r="A26" s="90">
        <v>17</v>
      </c>
      <c r="B26" s="471" t="s">
        <v>680</v>
      </c>
      <c r="C26" s="371" t="s">
        <v>682</v>
      </c>
      <c r="D26" s="470" t="s">
        <v>394</v>
      </c>
    </row>
    <row r="27" spans="1:4" ht="24" customHeight="1">
      <c r="A27" s="90">
        <v>18</v>
      </c>
      <c r="B27" s="471" t="s">
        <v>680</v>
      </c>
      <c r="C27" s="371" t="s">
        <v>682</v>
      </c>
      <c r="D27" s="470" t="s">
        <v>394</v>
      </c>
    </row>
    <row r="28" spans="1:4" ht="24" customHeight="1">
      <c r="A28" s="90">
        <v>19</v>
      </c>
      <c r="B28" s="471" t="s">
        <v>680</v>
      </c>
      <c r="C28" s="371" t="s">
        <v>682</v>
      </c>
      <c r="D28" s="470" t="s">
        <v>394</v>
      </c>
    </row>
    <row r="29" spans="1:4" ht="24" customHeight="1">
      <c r="A29" s="90">
        <v>20</v>
      </c>
      <c r="B29" s="471" t="s">
        <v>680</v>
      </c>
      <c r="C29" s="371" t="s">
        <v>682</v>
      </c>
      <c r="D29" s="470" t="s">
        <v>394</v>
      </c>
    </row>
    <row r="30" spans="1:4" ht="24" customHeight="1">
      <c r="A30" s="90">
        <v>21</v>
      </c>
      <c r="B30" s="471" t="s">
        <v>680</v>
      </c>
      <c r="C30" s="371" t="s">
        <v>682</v>
      </c>
      <c r="D30" s="470" t="s">
        <v>683</v>
      </c>
    </row>
    <row r="31" spans="1:4" ht="24" customHeight="1">
      <c r="A31" s="90">
        <v>22</v>
      </c>
      <c r="B31" s="471" t="s">
        <v>680</v>
      </c>
      <c r="C31" s="371" t="s">
        <v>682</v>
      </c>
      <c r="D31" s="470" t="s">
        <v>394</v>
      </c>
    </row>
    <row r="32" spans="1:4" ht="24" customHeight="1">
      <c r="A32" s="90">
        <v>23</v>
      </c>
      <c r="B32" s="471" t="s">
        <v>680</v>
      </c>
      <c r="C32" s="371" t="s">
        <v>682</v>
      </c>
      <c r="D32" s="470" t="s">
        <v>394</v>
      </c>
    </row>
    <row r="33" spans="1:4" ht="24" customHeight="1">
      <c r="A33" s="90">
        <v>24</v>
      </c>
      <c r="B33" s="471" t="s">
        <v>680</v>
      </c>
      <c r="C33" s="371" t="s">
        <v>682</v>
      </c>
      <c r="D33" s="470" t="s">
        <v>394</v>
      </c>
    </row>
    <row r="34" spans="1:4" ht="24" customHeight="1">
      <c r="A34" s="90">
        <v>25</v>
      </c>
      <c r="B34" s="471" t="s">
        <v>680</v>
      </c>
      <c r="C34" s="371" t="s">
        <v>682</v>
      </c>
      <c r="D34" s="470" t="s">
        <v>394</v>
      </c>
    </row>
    <row r="35" spans="1:4" ht="24" customHeight="1">
      <c r="A35" s="90">
        <v>26</v>
      </c>
      <c r="B35" s="471" t="s">
        <v>680</v>
      </c>
      <c r="C35" s="371" t="s">
        <v>682</v>
      </c>
      <c r="D35" s="470" t="s">
        <v>394</v>
      </c>
    </row>
    <row r="36" spans="1:4" ht="24" customHeight="1">
      <c r="A36" s="90">
        <v>27</v>
      </c>
      <c r="B36" s="471" t="s">
        <v>680</v>
      </c>
      <c r="C36" s="371" t="s">
        <v>682</v>
      </c>
      <c r="D36" s="470" t="s">
        <v>394</v>
      </c>
    </row>
    <row r="37" spans="1:4" ht="24" customHeight="1" thickBot="1">
      <c r="A37" s="102">
        <v>28</v>
      </c>
      <c r="B37" s="472" t="s">
        <v>680</v>
      </c>
      <c r="C37" s="371" t="s">
        <v>682</v>
      </c>
      <c r="D37" s="470" t="s">
        <v>394</v>
      </c>
    </row>
    <row r="38" spans="1:4" ht="27.75" customHeight="1" hidden="1" thickBot="1">
      <c r="A38" s="758" t="s">
        <v>22</v>
      </c>
      <c r="B38" s="759"/>
      <c r="C38" s="95">
        <f>COUNTIF(C10:C37,"*")</f>
        <v>28</v>
      </c>
      <c r="D38" s="95">
        <f>D39+D42</f>
        <v>25</v>
      </c>
    </row>
    <row r="39" spans="1:4" ht="13.5" hidden="1" thickBot="1">
      <c r="A39" s="91"/>
      <c r="B39" s="64"/>
      <c r="C39" s="64"/>
      <c r="D39" s="95">
        <f>COUNTIF(D10:D37,"〇　在籍")</f>
        <v>23</v>
      </c>
    </row>
    <row r="40" spans="1:4" ht="18" customHeight="1" hidden="1" thickBot="1">
      <c r="A40" s="91"/>
      <c r="B40" s="64"/>
      <c r="C40" s="754" t="s">
        <v>137</v>
      </c>
      <c r="D40" s="755"/>
    </row>
    <row r="41" spans="1:4" ht="21" customHeight="1" hidden="1" thickBot="1" thickTop="1">
      <c r="A41" s="91"/>
      <c r="B41" s="64"/>
      <c r="C41" s="756" t="e">
        <f>#REF!/C38</f>
        <v>#REF!</v>
      </c>
      <c r="D41" s="757"/>
    </row>
    <row r="42" spans="1:4" ht="13.5" hidden="1" thickBot="1">
      <c r="A42" s="91"/>
      <c r="B42" s="64"/>
      <c r="C42" s="64"/>
      <c r="D42" s="466">
        <f>COUNTIF(D10:D37,"〇　当該法人の他施設に異動")</f>
        <v>2</v>
      </c>
    </row>
  </sheetData>
  <sheetProtection/>
  <mergeCells count="5">
    <mergeCell ref="C40:D40"/>
    <mergeCell ref="C41:D41"/>
    <mergeCell ref="A38:B38"/>
    <mergeCell ref="B6:C6"/>
    <mergeCell ref="B5:C5"/>
  </mergeCells>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dimension ref="B2:AK37"/>
  <sheetViews>
    <sheetView view="pageBreakPreview" zoomScaleSheetLayoutView="100" zoomScalePageLayoutView="0" workbookViewId="0" topLeftCell="A1">
      <selection activeCell="X12" sqref="X12:AG12"/>
    </sheetView>
  </sheetViews>
  <sheetFormatPr defaultColWidth="9.00390625" defaultRowHeight="13.5"/>
  <cols>
    <col min="1" max="36" width="2.50390625" style="1" customWidth="1"/>
    <col min="37" max="37" width="3.625" style="1" customWidth="1"/>
    <col min="38" max="16384" width="9.00390625" style="1" customWidth="1"/>
  </cols>
  <sheetData>
    <row r="1" ht="13.5" thickBot="1"/>
    <row r="2" spans="2:35" ht="19.5" customHeight="1">
      <c r="B2" s="670" t="s">
        <v>612</v>
      </c>
      <c r="C2" s="509"/>
      <c r="D2" s="509"/>
      <c r="E2" s="509"/>
      <c r="F2" s="509"/>
      <c r="G2" s="509"/>
      <c r="H2" s="509"/>
      <c r="I2" s="509"/>
      <c r="J2" s="509"/>
      <c r="K2" s="509"/>
      <c r="L2" s="510"/>
      <c r="P2" s="54" t="s">
        <v>613</v>
      </c>
      <c r="Q2" s="29"/>
      <c r="R2" s="29"/>
      <c r="S2" s="29"/>
      <c r="T2" s="29"/>
      <c r="U2" s="29"/>
      <c r="V2" s="29"/>
      <c r="W2" s="29"/>
      <c r="X2" s="29"/>
      <c r="Y2" s="29"/>
      <c r="Z2" s="29"/>
      <c r="AA2" s="29"/>
      <c r="AB2" s="29"/>
      <c r="AC2" s="29"/>
      <c r="AD2" s="29"/>
      <c r="AE2" s="29"/>
      <c r="AF2" s="29"/>
      <c r="AG2" s="29"/>
      <c r="AH2" s="30"/>
      <c r="AI2" s="28"/>
    </row>
    <row r="3" spans="2:35" ht="19.5" customHeight="1" thickBot="1">
      <c r="B3" s="511"/>
      <c r="C3" s="512"/>
      <c r="D3" s="512"/>
      <c r="E3" s="512"/>
      <c r="F3" s="512"/>
      <c r="G3" s="512"/>
      <c r="H3" s="512"/>
      <c r="I3" s="512"/>
      <c r="J3" s="512"/>
      <c r="K3" s="512"/>
      <c r="L3" s="513"/>
      <c r="P3" s="55" t="s">
        <v>614</v>
      </c>
      <c r="Q3" s="32"/>
      <c r="R3" s="32"/>
      <c r="S3" s="32"/>
      <c r="T3" s="32"/>
      <c r="U3" s="32"/>
      <c r="V3" s="32"/>
      <c r="W3" s="32"/>
      <c r="X3" s="32"/>
      <c r="Y3" s="32"/>
      <c r="Z3" s="32"/>
      <c r="AA3" s="32"/>
      <c r="AB3" s="32"/>
      <c r="AC3" s="32"/>
      <c r="AD3" s="32"/>
      <c r="AE3" s="32"/>
      <c r="AF3" s="32"/>
      <c r="AG3" s="32"/>
      <c r="AH3" s="33"/>
      <c r="AI3" s="28"/>
    </row>
    <row r="4" spans="2:35" ht="13.5" customHeight="1" thickBot="1">
      <c r="B4" s="514"/>
      <c r="C4" s="515"/>
      <c r="D4" s="515"/>
      <c r="E4" s="515"/>
      <c r="F4" s="515"/>
      <c r="G4" s="515"/>
      <c r="H4" s="515"/>
      <c r="I4" s="515"/>
      <c r="J4" s="515"/>
      <c r="K4" s="515"/>
      <c r="L4" s="516"/>
      <c r="P4" s="224"/>
      <c r="Q4" s="28"/>
      <c r="R4" s="28"/>
      <c r="S4" s="28"/>
      <c r="T4" s="28"/>
      <c r="U4" s="28"/>
      <c r="V4" s="28"/>
      <c r="W4" s="28"/>
      <c r="X4" s="28"/>
      <c r="Y4" s="28"/>
      <c r="Z4" s="28"/>
      <c r="AA4" s="28"/>
      <c r="AB4" s="28"/>
      <c r="AC4" s="28"/>
      <c r="AD4" s="28"/>
      <c r="AE4" s="28"/>
      <c r="AF4" s="28"/>
      <c r="AG4" s="28"/>
      <c r="AH4" s="28"/>
      <c r="AI4" s="28"/>
    </row>
    <row r="5" spans="16:35" ht="12.75">
      <c r="P5" s="224"/>
      <c r="Q5" s="28"/>
      <c r="R5" s="28"/>
      <c r="S5" s="28"/>
      <c r="T5" s="28"/>
      <c r="U5" s="28"/>
      <c r="V5" s="28"/>
      <c r="W5" s="28"/>
      <c r="X5" s="28"/>
      <c r="Y5" s="28"/>
      <c r="Z5" s="28"/>
      <c r="AA5" s="28"/>
      <c r="AB5" s="28"/>
      <c r="AC5" s="28"/>
      <c r="AD5" s="28"/>
      <c r="AE5" s="28"/>
      <c r="AF5" s="28"/>
      <c r="AG5" s="28"/>
      <c r="AH5" s="28"/>
      <c r="AI5" s="28"/>
    </row>
    <row r="6" spans="16:35" ht="12.75">
      <c r="P6" s="224"/>
      <c r="Q6" s="28"/>
      <c r="R6" s="28"/>
      <c r="S6" s="28"/>
      <c r="T6" s="28"/>
      <c r="U6" s="28"/>
      <c r="V6" s="28"/>
      <c r="W6" s="28"/>
      <c r="X6" s="28"/>
      <c r="Y6" s="28"/>
      <c r="Z6" s="28"/>
      <c r="AA6" s="28"/>
      <c r="AB6" s="28"/>
      <c r="AC6" s="28"/>
      <c r="AD6" s="28"/>
      <c r="AE6" s="28"/>
      <c r="AF6" s="28"/>
      <c r="AG6" s="28"/>
      <c r="AH6" s="28"/>
      <c r="AI6" s="28"/>
    </row>
    <row r="7" spans="2:35" ht="13.5" customHeight="1">
      <c r="B7" s="522" t="s">
        <v>21</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22"/>
      <c r="AI7" s="22"/>
    </row>
    <row r="8" spans="2:35" ht="13.5"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22"/>
      <c r="AI8" s="22"/>
    </row>
    <row r="10" ht="12.75">
      <c r="B10" s="1" t="s">
        <v>306</v>
      </c>
    </row>
    <row r="11" ht="13.5" thickBot="1"/>
    <row r="12" spans="2:35" ht="58.5" customHeight="1" thickBot="1" thickTop="1">
      <c r="B12" s="523" t="s">
        <v>59</v>
      </c>
      <c r="C12" s="524"/>
      <c r="D12" s="764" t="s">
        <v>456</v>
      </c>
      <c r="E12" s="764"/>
      <c r="F12" s="764"/>
      <c r="G12" s="764"/>
      <c r="H12" s="764"/>
      <c r="I12" s="764"/>
      <c r="J12" s="764"/>
      <c r="K12" s="764"/>
      <c r="L12" s="764"/>
      <c r="M12" s="764"/>
      <c r="N12" s="764"/>
      <c r="O12" s="764"/>
      <c r="P12" s="764"/>
      <c r="Q12" s="764"/>
      <c r="R12" s="764"/>
      <c r="S12" s="764"/>
      <c r="T12" s="764"/>
      <c r="U12" s="764"/>
      <c r="V12" s="764"/>
      <c r="W12" s="765"/>
      <c r="X12" s="519" t="s">
        <v>685</v>
      </c>
      <c r="Y12" s="520"/>
      <c r="Z12" s="520"/>
      <c r="AA12" s="520"/>
      <c r="AB12" s="520"/>
      <c r="AC12" s="520"/>
      <c r="AD12" s="520"/>
      <c r="AE12" s="520"/>
      <c r="AF12" s="520"/>
      <c r="AG12" s="521"/>
      <c r="AH12" s="26"/>
      <c r="AI12" s="26"/>
    </row>
    <row r="13" spans="2:35" ht="58.5" customHeight="1" thickTop="1">
      <c r="B13" s="752" t="s">
        <v>57</v>
      </c>
      <c r="C13" s="753"/>
      <c r="D13" s="766" t="s">
        <v>457</v>
      </c>
      <c r="E13" s="766"/>
      <c r="F13" s="766"/>
      <c r="G13" s="766"/>
      <c r="H13" s="766"/>
      <c r="I13" s="766"/>
      <c r="J13" s="766"/>
      <c r="K13" s="766"/>
      <c r="L13" s="766"/>
      <c r="M13" s="766"/>
      <c r="N13" s="766"/>
      <c r="O13" s="766"/>
      <c r="P13" s="766"/>
      <c r="Q13" s="766"/>
      <c r="R13" s="766"/>
      <c r="S13" s="766"/>
      <c r="T13" s="766"/>
      <c r="U13" s="766"/>
      <c r="V13" s="766"/>
      <c r="W13" s="766"/>
      <c r="X13" s="767">
        <f>'2-4別1'!E5</f>
        <v>25</v>
      </c>
      <c r="Y13" s="767"/>
      <c r="Z13" s="767"/>
      <c r="AA13" s="767"/>
      <c r="AB13" s="767"/>
      <c r="AC13" s="767"/>
      <c r="AD13" s="767"/>
      <c r="AE13" s="768" t="s">
        <v>7</v>
      </c>
      <c r="AF13" s="768"/>
      <c r="AG13" s="768"/>
      <c r="AH13" s="498"/>
      <c r="AI13" s="26"/>
    </row>
    <row r="14" spans="2:33" ht="40.5" customHeight="1">
      <c r="B14" s="751" t="s">
        <v>24</v>
      </c>
      <c r="C14" s="660"/>
      <c r="D14" s="660"/>
      <c r="E14" s="660"/>
      <c r="F14" s="660"/>
      <c r="G14" s="660"/>
      <c r="H14" s="660"/>
      <c r="I14" s="660"/>
      <c r="J14" s="660"/>
      <c r="K14" s="660"/>
      <c r="L14" s="660"/>
      <c r="M14" s="660"/>
      <c r="N14" s="660"/>
      <c r="O14" s="660"/>
      <c r="P14" s="660"/>
      <c r="Q14" s="660"/>
      <c r="R14" s="660"/>
      <c r="S14" s="660"/>
      <c r="T14" s="660"/>
      <c r="U14" s="660"/>
      <c r="V14" s="660"/>
      <c r="W14" s="660"/>
      <c r="X14" s="741" t="str">
        <f>IF(X13&gt;=25,"算定可","算定不可")</f>
        <v>算定可</v>
      </c>
      <c r="Y14" s="741"/>
      <c r="Z14" s="741"/>
      <c r="AA14" s="741"/>
      <c r="AB14" s="741"/>
      <c r="AC14" s="741"/>
      <c r="AD14" s="741"/>
      <c r="AE14" s="741"/>
      <c r="AF14" s="741"/>
      <c r="AG14" s="742"/>
    </row>
    <row r="15" spans="2:33" ht="40.5" customHeight="1" thickBot="1">
      <c r="B15" s="749" t="s">
        <v>25</v>
      </c>
      <c r="C15" s="750"/>
      <c r="D15" s="750"/>
      <c r="E15" s="750"/>
      <c r="F15" s="750"/>
      <c r="G15" s="750"/>
      <c r="H15" s="750"/>
      <c r="I15" s="750"/>
      <c r="J15" s="750"/>
      <c r="K15" s="750"/>
      <c r="L15" s="750"/>
      <c r="M15" s="750"/>
      <c r="N15" s="750"/>
      <c r="O15" s="750"/>
      <c r="P15" s="750"/>
      <c r="Q15" s="750"/>
      <c r="R15" s="750"/>
      <c r="S15" s="750"/>
      <c r="T15" s="750"/>
      <c r="U15" s="750"/>
      <c r="V15" s="750"/>
      <c r="W15" s="750"/>
      <c r="X15" s="19"/>
      <c r="Y15" s="20"/>
      <c r="Z15" s="20"/>
      <c r="AA15" s="20"/>
      <c r="AB15" s="20"/>
      <c r="AC15" s="20">
        <f>IF(X14="算定可",3,0)</f>
        <v>3</v>
      </c>
      <c r="AD15" s="20"/>
      <c r="AE15" s="20"/>
      <c r="AF15" s="20"/>
      <c r="AG15" s="21"/>
    </row>
    <row r="17" ht="12.75">
      <c r="B17" s="1" t="s">
        <v>37</v>
      </c>
    </row>
    <row r="18" spans="3:5" ht="12.75">
      <c r="C18" s="1" t="s">
        <v>55</v>
      </c>
      <c r="E18" s="1" t="s">
        <v>615</v>
      </c>
    </row>
    <row r="19" spans="3:5" ht="12.75">
      <c r="C19" s="1" t="s">
        <v>60</v>
      </c>
      <c r="E19" s="1" t="s">
        <v>499</v>
      </c>
    </row>
    <row r="20" ht="12.75">
      <c r="E20" s="1" t="s">
        <v>497</v>
      </c>
    </row>
    <row r="21" ht="13.5" thickBot="1">
      <c r="E21" s="1" t="s">
        <v>498</v>
      </c>
    </row>
    <row r="22" spans="2:37" ht="30" customHeight="1">
      <c r="B22" s="317" t="s">
        <v>315</v>
      </c>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9"/>
      <c r="AK22" s="320"/>
    </row>
    <row r="23" spans="2:37" ht="30" customHeight="1" thickBot="1">
      <c r="B23" s="321" t="s">
        <v>337</v>
      </c>
      <c r="C23" s="322"/>
      <c r="D23" s="323"/>
      <c r="E23" s="322" t="s">
        <v>391</v>
      </c>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4"/>
      <c r="AK23" s="325"/>
    </row>
    <row r="31" spans="25:35" ht="12.75">
      <c r="Y31" s="395"/>
      <c r="Z31" s="395"/>
      <c r="AA31" s="395"/>
      <c r="AB31" s="395"/>
      <c r="AC31" s="395"/>
      <c r="AD31" s="395"/>
      <c r="AE31" s="395"/>
      <c r="AF31" s="395"/>
      <c r="AG31" s="395"/>
      <c r="AH31" s="395"/>
      <c r="AI31" s="395"/>
    </row>
    <row r="32" spans="25:35" ht="12.75">
      <c r="Y32" s="482" t="s">
        <v>51</v>
      </c>
      <c r="Z32" s="482" t="s">
        <v>52</v>
      </c>
      <c r="AA32" s="395"/>
      <c r="AB32" s="395"/>
      <c r="AC32" s="395"/>
      <c r="AD32" s="395"/>
      <c r="AE32" s="395"/>
      <c r="AF32" s="395"/>
      <c r="AG32" s="395"/>
      <c r="AH32" s="395"/>
      <c r="AI32" s="395"/>
    </row>
    <row r="33" spans="25:35" ht="12.75">
      <c r="Y33" s="482" t="s">
        <v>46</v>
      </c>
      <c r="Z33" s="482" t="s">
        <v>47</v>
      </c>
      <c r="AA33" s="395"/>
      <c r="AB33" s="395"/>
      <c r="AC33" s="395"/>
      <c r="AD33" s="395"/>
      <c r="AE33" s="395"/>
      <c r="AF33" s="395"/>
      <c r="AG33" s="395"/>
      <c r="AH33" s="395"/>
      <c r="AI33" s="395"/>
    </row>
    <row r="34" spans="25:35" ht="12.75">
      <c r="Y34" s="395"/>
      <c r="Z34" s="395"/>
      <c r="AA34" s="395"/>
      <c r="AB34" s="395"/>
      <c r="AC34" s="395"/>
      <c r="AD34" s="395"/>
      <c r="AE34" s="395"/>
      <c r="AF34" s="395"/>
      <c r="AG34" s="395"/>
      <c r="AH34" s="395"/>
      <c r="AI34" s="395"/>
    </row>
    <row r="35" spans="25:35" ht="12.75">
      <c r="Y35" s="395"/>
      <c r="Z35" s="395"/>
      <c r="AA35" s="395"/>
      <c r="AB35" s="395"/>
      <c r="AC35" s="395"/>
      <c r="AD35" s="395"/>
      <c r="AE35" s="395"/>
      <c r="AF35" s="395"/>
      <c r="AG35" s="395"/>
      <c r="AH35" s="395"/>
      <c r="AI35" s="395"/>
    </row>
    <row r="36" spans="25:35" ht="12.75">
      <c r="Y36" s="395"/>
      <c r="Z36" s="395"/>
      <c r="AA36" s="395"/>
      <c r="AB36" s="395"/>
      <c r="AC36" s="395"/>
      <c r="AD36" s="395"/>
      <c r="AE36" s="395"/>
      <c r="AF36" s="395"/>
      <c r="AG36" s="395"/>
      <c r="AH36" s="395"/>
      <c r="AI36" s="395"/>
    </row>
    <row r="37" spans="25:35" ht="12.75">
      <c r="Y37" s="395"/>
      <c r="Z37" s="395"/>
      <c r="AA37" s="395"/>
      <c r="AB37" s="395"/>
      <c r="AC37" s="395"/>
      <c r="AD37" s="395"/>
      <c r="AE37" s="395"/>
      <c r="AF37" s="395"/>
      <c r="AG37" s="395"/>
      <c r="AH37" s="395"/>
      <c r="AI37" s="395"/>
    </row>
  </sheetData>
  <sheetProtection password="CC3D" sheet="1" selectLockedCells="1"/>
  <mergeCells count="12">
    <mergeCell ref="B12:C12"/>
    <mergeCell ref="B13:C13"/>
    <mergeCell ref="D12:W12"/>
    <mergeCell ref="D13:W13"/>
    <mergeCell ref="B2:L4"/>
    <mergeCell ref="B15:W15"/>
    <mergeCell ref="B14:W14"/>
    <mergeCell ref="X14:AG14"/>
    <mergeCell ref="X12:AG12"/>
    <mergeCell ref="B7:AG8"/>
    <mergeCell ref="X13:AD13"/>
    <mergeCell ref="AE13:AG13"/>
  </mergeCells>
  <dataValidations count="1">
    <dataValidation type="list" allowBlank="1" showInputMessage="1" showErrorMessage="1" sqref="AH12:AI12">
      <formula1>$Y$32:$Z$32</formula1>
    </dataValidation>
  </dataValidations>
  <printOptions/>
  <pageMargins left="0.75" right="0.75" top="1" bottom="1" header="0.512" footer="0.512"/>
  <pageSetup horizontalDpi="600" verticalDpi="6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2:J192"/>
  <sheetViews>
    <sheetView view="pageBreakPreview" zoomScale="85" zoomScaleSheetLayoutView="85" zoomScalePageLayoutView="0" workbookViewId="0" topLeftCell="B2">
      <selection activeCell="C24" sqref="C24:D24"/>
    </sheetView>
  </sheetViews>
  <sheetFormatPr defaultColWidth="9.00390625" defaultRowHeight="13.5"/>
  <cols>
    <col min="1" max="1" width="0" style="70" hidden="1" customWidth="1"/>
    <col min="2" max="2" width="4.25390625" style="69" customWidth="1"/>
    <col min="3" max="3" width="35.625" style="70" customWidth="1"/>
    <col min="4" max="4" width="15.75390625" style="70" customWidth="1"/>
    <col min="5" max="5" width="16.75390625" style="70" customWidth="1"/>
    <col min="6" max="6" width="7.00390625" style="70" customWidth="1"/>
    <col min="7" max="9" width="16.75390625" style="70" customWidth="1"/>
    <col min="10" max="16384" width="8.875" style="70" customWidth="1"/>
  </cols>
  <sheetData>
    <row r="1" ht="12.75" hidden="1"/>
    <row r="2" spans="2:3" ht="30" customHeight="1">
      <c r="B2" s="220" t="s">
        <v>616</v>
      </c>
      <c r="C2"/>
    </row>
    <row r="3" spans="2:3" ht="30" customHeight="1">
      <c r="B3" s="223" t="s">
        <v>182</v>
      </c>
      <c r="C3"/>
    </row>
    <row r="4" spans="2:3" ht="30" customHeight="1" thickBot="1">
      <c r="B4" s="64"/>
      <c r="C4" t="s">
        <v>562</v>
      </c>
    </row>
    <row r="5" spans="2:7" ht="30" customHeight="1">
      <c r="B5" s="64"/>
      <c r="C5" s="773" t="s">
        <v>336</v>
      </c>
      <c r="D5" s="774"/>
      <c r="E5" s="774">
        <f>COUNTIF(E10:E34,"*")</f>
        <v>25</v>
      </c>
      <c r="F5" s="769" t="s">
        <v>7</v>
      </c>
      <c r="G5" s="221"/>
    </row>
    <row r="6" spans="2:7" ht="30" customHeight="1" thickBot="1">
      <c r="B6" s="64"/>
      <c r="C6" s="775"/>
      <c r="D6" s="776"/>
      <c r="E6" s="776"/>
      <c r="F6" s="770"/>
      <c r="G6" s="221"/>
    </row>
    <row r="7" spans="2:7" ht="30" customHeight="1">
      <c r="B7" s="64"/>
      <c r="C7" s="784"/>
      <c r="D7" s="784"/>
      <c r="E7" s="784"/>
      <c r="F7" s="784"/>
      <c r="G7" s="221"/>
    </row>
    <row r="8" spans="1:10" ht="30" customHeight="1" thickBot="1">
      <c r="A8" s="92"/>
      <c r="B8" s="93"/>
      <c r="C8" s="222" t="s">
        <v>500</v>
      </c>
      <c r="D8" s="92"/>
      <c r="E8" s="92"/>
      <c r="F8" s="92"/>
      <c r="G8" s="92"/>
      <c r="H8" s="92"/>
      <c r="I8" s="92"/>
      <c r="J8" s="92"/>
    </row>
    <row r="9" spans="1:10" ht="30" customHeight="1">
      <c r="A9" s="92"/>
      <c r="B9" s="99" t="s">
        <v>138</v>
      </c>
      <c r="C9" s="781" t="s">
        <v>335</v>
      </c>
      <c r="D9" s="782"/>
      <c r="E9" s="779" t="s">
        <v>181</v>
      </c>
      <c r="F9" s="779"/>
      <c r="G9" s="779"/>
      <c r="H9" s="779"/>
      <c r="I9" s="780"/>
      <c r="J9" s="92"/>
    </row>
    <row r="10" spans="1:10" ht="30" customHeight="1">
      <c r="A10" s="92"/>
      <c r="B10" s="96">
        <v>1</v>
      </c>
      <c r="C10" s="771">
        <v>43984</v>
      </c>
      <c r="D10" s="772"/>
      <c r="E10" s="777" t="s">
        <v>684</v>
      </c>
      <c r="F10" s="777"/>
      <c r="G10" s="777"/>
      <c r="H10" s="777"/>
      <c r="I10" s="778"/>
      <c r="J10" s="92"/>
    </row>
    <row r="11" spans="1:10" ht="30" customHeight="1">
      <c r="A11" s="92"/>
      <c r="B11" s="96">
        <v>2</v>
      </c>
      <c r="C11" s="771">
        <v>43985</v>
      </c>
      <c r="D11" s="772"/>
      <c r="E11" s="777" t="s">
        <v>684</v>
      </c>
      <c r="F11" s="777"/>
      <c r="G11" s="777"/>
      <c r="H11" s="777"/>
      <c r="I11" s="778"/>
      <c r="J11" s="92"/>
    </row>
    <row r="12" spans="1:10" ht="30" customHeight="1">
      <c r="A12" s="92"/>
      <c r="B12" s="96">
        <v>3</v>
      </c>
      <c r="C12" s="771">
        <v>43986</v>
      </c>
      <c r="D12" s="772"/>
      <c r="E12" s="777" t="s">
        <v>684</v>
      </c>
      <c r="F12" s="777"/>
      <c r="G12" s="777"/>
      <c r="H12" s="777"/>
      <c r="I12" s="778"/>
      <c r="J12" s="92"/>
    </row>
    <row r="13" spans="1:10" ht="30" customHeight="1">
      <c r="A13" s="92"/>
      <c r="B13" s="96">
        <v>4</v>
      </c>
      <c r="C13" s="771">
        <v>43987</v>
      </c>
      <c r="D13" s="772"/>
      <c r="E13" s="777" t="s">
        <v>684</v>
      </c>
      <c r="F13" s="777"/>
      <c r="G13" s="777"/>
      <c r="H13" s="777"/>
      <c r="I13" s="778"/>
      <c r="J13" s="92"/>
    </row>
    <row r="14" spans="1:10" ht="30" customHeight="1">
      <c r="A14" s="92"/>
      <c r="B14" s="96">
        <v>5</v>
      </c>
      <c r="C14" s="771">
        <v>43988</v>
      </c>
      <c r="D14" s="772"/>
      <c r="E14" s="777" t="s">
        <v>684</v>
      </c>
      <c r="F14" s="777"/>
      <c r="G14" s="777"/>
      <c r="H14" s="777"/>
      <c r="I14" s="778"/>
      <c r="J14" s="92"/>
    </row>
    <row r="15" spans="1:10" ht="30" customHeight="1">
      <c r="A15" s="92"/>
      <c r="B15" s="96">
        <v>6</v>
      </c>
      <c r="C15" s="771">
        <v>43989</v>
      </c>
      <c r="D15" s="772"/>
      <c r="E15" s="777" t="s">
        <v>684</v>
      </c>
      <c r="F15" s="777"/>
      <c r="G15" s="777"/>
      <c r="H15" s="777"/>
      <c r="I15" s="778"/>
      <c r="J15" s="92"/>
    </row>
    <row r="16" spans="1:10" ht="30" customHeight="1">
      <c r="A16" s="92"/>
      <c r="B16" s="96">
        <v>7</v>
      </c>
      <c r="C16" s="771">
        <v>43990</v>
      </c>
      <c r="D16" s="772"/>
      <c r="E16" s="777" t="s">
        <v>684</v>
      </c>
      <c r="F16" s="777"/>
      <c r="G16" s="777"/>
      <c r="H16" s="777"/>
      <c r="I16" s="778"/>
      <c r="J16" s="92"/>
    </row>
    <row r="17" spans="1:10" ht="30" customHeight="1">
      <c r="A17" s="92"/>
      <c r="B17" s="96">
        <v>8</v>
      </c>
      <c r="C17" s="771">
        <v>43991</v>
      </c>
      <c r="D17" s="772"/>
      <c r="E17" s="777" t="s">
        <v>684</v>
      </c>
      <c r="F17" s="777"/>
      <c r="G17" s="777"/>
      <c r="H17" s="777"/>
      <c r="I17" s="778"/>
      <c r="J17" s="92"/>
    </row>
    <row r="18" spans="1:10" ht="30" customHeight="1">
      <c r="A18" s="92"/>
      <c r="B18" s="96">
        <v>9</v>
      </c>
      <c r="C18" s="771">
        <v>43992</v>
      </c>
      <c r="D18" s="772"/>
      <c r="E18" s="777" t="s">
        <v>684</v>
      </c>
      <c r="F18" s="777"/>
      <c r="G18" s="777"/>
      <c r="H18" s="777"/>
      <c r="I18" s="778"/>
      <c r="J18" s="92"/>
    </row>
    <row r="19" spans="1:10" ht="30" customHeight="1">
      <c r="A19" s="92"/>
      <c r="B19" s="96">
        <v>10</v>
      </c>
      <c r="C19" s="771">
        <v>43993</v>
      </c>
      <c r="D19" s="772"/>
      <c r="E19" s="777" t="s">
        <v>684</v>
      </c>
      <c r="F19" s="777"/>
      <c r="G19" s="777"/>
      <c r="H19" s="777"/>
      <c r="I19" s="778"/>
      <c r="J19" s="92"/>
    </row>
    <row r="20" spans="1:10" ht="30" customHeight="1">
      <c r="A20" s="92"/>
      <c r="B20" s="96">
        <v>11</v>
      </c>
      <c r="C20" s="771">
        <v>43994</v>
      </c>
      <c r="D20" s="772"/>
      <c r="E20" s="777" t="s">
        <v>684</v>
      </c>
      <c r="F20" s="777"/>
      <c r="G20" s="777"/>
      <c r="H20" s="777"/>
      <c r="I20" s="778"/>
      <c r="J20" s="92"/>
    </row>
    <row r="21" spans="1:10" ht="30" customHeight="1">
      <c r="A21" s="92"/>
      <c r="B21" s="96">
        <v>12</v>
      </c>
      <c r="C21" s="771">
        <v>43995</v>
      </c>
      <c r="D21" s="772"/>
      <c r="E21" s="777" t="s">
        <v>684</v>
      </c>
      <c r="F21" s="777"/>
      <c r="G21" s="777"/>
      <c r="H21" s="777"/>
      <c r="I21" s="778"/>
      <c r="J21" s="92"/>
    </row>
    <row r="22" spans="1:10" ht="30" customHeight="1">
      <c r="A22" s="92"/>
      <c r="B22" s="96">
        <v>13</v>
      </c>
      <c r="C22" s="771">
        <v>43996</v>
      </c>
      <c r="D22" s="772"/>
      <c r="E22" s="777" t="s">
        <v>684</v>
      </c>
      <c r="F22" s="777"/>
      <c r="G22" s="777"/>
      <c r="H22" s="777"/>
      <c r="I22" s="778"/>
      <c r="J22" s="92"/>
    </row>
    <row r="23" spans="1:10" ht="30" customHeight="1">
      <c r="A23" s="92"/>
      <c r="B23" s="96">
        <v>14</v>
      </c>
      <c r="C23" s="771">
        <v>43997</v>
      </c>
      <c r="D23" s="772"/>
      <c r="E23" s="777" t="s">
        <v>684</v>
      </c>
      <c r="F23" s="777"/>
      <c r="G23" s="777"/>
      <c r="H23" s="777"/>
      <c r="I23" s="778"/>
      <c r="J23" s="92"/>
    </row>
    <row r="24" spans="1:10" ht="30" customHeight="1">
      <c r="A24" s="92"/>
      <c r="B24" s="96">
        <v>15</v>
      </c>
      <c r="C24" s="771">
        <v>43998</v>
      </c>
      <c r="D24" s="772"/>
      <c r="E24" s="777" t="s">
        <v>684</v>
      </c>
      <c r="F24" s="777"/>
      <c r="G24" s="777"/>
      <c r="H24" s="777"/>
      <c r="I24" s="778"/>
      <c r="J24" s="92"/>
    </row>
    <row r="25" spans="1:10" ht="30" customHeight="1">
      <c r="A25" s="92"/>
      <c r="B25" s="96">
        <v>16</v>
      </c>
      <c r="C25" s="771">
        <v>43999</v>
      </c>
      <c r="D25" s="772"/>
      <c r="E25" s="777" t="s">
        <v>684</v>
      </c>
      <c r="F25" s="777"/>
      <c r="G25" s="777"/>
      <c r="H25" s="777"/>
      <c r="I25" s="778"/>
      <c r="J25" s="92"/>
    </row>
    <row r="26" spans="1:10" ht="30" customHeight="1">
      <c r="A26" s="92"/>
      <c r="B26" s="96">
        <v>17</v>
      </c>
      <c r="C26" s="771">
        <v>44000</v>
      </c>
      <c r="D26" s="772"/>
      <c r="E26" s="777" t="s">
        <v>684</v>
      </c>
      <c r="F26" s="777"/>
      <c r="G26" s="777"/>
      <c r="H26" s="777"/>
      <c r="I26" s="778"/>
      <c r="J26" s="92"/>
    </row>
    <row r="27" spans="1:10" ht="30" customHeight="1">
      <c r="A27" s="92"/>
      <c r="B27" s="96">
        <v>18</v>
      </c>
      <c r="C27" s="771">
        <v>44001</v>
      </c>
      <c r="D27" s="772"/>
      <c r="E27" s="777" t="s">
        <v>684</v>
      </c>
      <c r="F27" s="777"/>
      <c r="G27" s="777"/>
      <c r="H27" s="777"/>
      <c r="I27" s="778"/>
      <c r="J27" s="92"/>
    </row>
    <row r="28" spans="1:10" ht="30" customHeight="1">
      <c r="A28" s="92"/>
      <c r="B28" s="96">
        <v>19</v>
      </c>
      <c r="C28" s="771">
        <v>44002</v>
      </c>
      <c r="D28" s="772"/>
      <c r="E28" s="777" t="s">
        <v>684</v>
      </c>
      <c r="F28" s="777"/>
      <c r="G28" s="777"/>
      <c r="H28" s="777"/>
      <c r="I28" s="778"/>
      <c r="J28" s="92"/>
    </row>
    <row r="29" spans="1:10" ht="30" customHeight="1">
      <c r="A29" s="92"/>
      <c r="B29" s="96">
        <v>20</v>
      </c>
      <c r="C29" s="771">
        <v>44003</v>
      </c>
      <c r="D29" s="772"/>
      <c r="E29" s="777" t="s">
        <v>684</v>
      </c>
      <c r="F29" s="777"/>
      <c r="G29" s="777"/>
      <c r="H29" s="777"/>
      <c r="I29" s="778"/>
      <c r="J29" s="92"/>
    </row>
    <row r="30" spans="1:10" ht="30" customHeight="1">
      <c r="A30" s="92"/>
      <c r="B30" s="96">
        <v>21</v>
      </c>
      <c r="C30" s="771">
        <v>44004</v>
      </c>
      <c r="D30" s="772"/>
      <c r="E30" s="777" t="s">
        <v>684</v>
      </c>
      <c r="F30" s="777"/>
      <c r="G30" s="777"/>
      <c r="H30" s="777"/>
      <c r="I30" s="778"/>
      <c r="J30" s="92"/>
    </row>
    <row r="31" spans="1:10" ht="30" customHeight="1">
      <c r="A31" s="92"/>
      <c r="B31" s="96">
        <v>22</v>
      </c>
      <c r="C31" s="771">
        <v>44005</v>
      </c>
      <c r="D31" s="772"/>
      <c r="E31" s="777" t="s">
        <v>684</v>
      </c>
      <c r="F31" s="777"/>
      <c r="G31" s="777"/>
      <c r="H31" s="777"/>
      <c r="I31" s="778"/>
      <c r="J31" s="92"/>
    </row>
    <row r="32" spans="1:10" ht="30" customHeight="1">
      <c r="A32" s="92"/>
      <c r="B32" s="96">
        <v>23</v>
      </c>
      <c r="C32" s="771">
        <v>44006</v>
      </c>
      <c r="D32" s="772"/>
      <c r="E32" s="777" t="s">
        <v>684</v>
      </c>
      <c r="F32" s="777"/>
      <c r="G32" s="777"/>
      <c r="H32" s="777"/>
      <c r="I32" s="778"/>
      <c r="J32" s="92"/>
    </row>
    <row r="33" spans="1:10" ht="30" customHeight="1">
      <c r="A33" s="92"/>
      <c r="B33" s="96">
        <v>24</v>
      </c>
      <c r="C33" s="771">
        <v>44007</v>
      </c>
      <c r="D33" s="772"/>
      <c r="E33" s="777" t="s">
        <v>684</v>
      </c>
      <c r="F33" s="777"/>
      <c r="G33" s="777"/>
      <c r="H33" s="777"/>
      <c r="I33" s="778"/>
      <c r="J33" s="92"/>
    </row>
    <row r="34" spans="1:10" ht="30" customHeight="1" thickBot="1">
      <c r="A34" s="92"/>
      <c r="B34" s="97">
        <v>25</v>
      </c>
      <c r="C34" s="771">
        <v>44008</v>
      </c>
      <c r="D34" s="772"/>
      <c r="E34" s="777" t="s">
        <v>684</v>
      </c>
      <c r="F34" s="777"/>
      <c r="G34" s="777"/>
      <c r="H34" s="777"/>
      <c r="I34" s="778"/>
      <c r="J34" s="92"/>
    </row>
    <row r="35" spans="1:10" ht="30" customHeight="1">
      <c r="A35" s="92"/>
      <c r="B35" s="783"/>
      <c r="C35" s="783"/>
      <c r="D35" s="783"/>
      <c r="E35" s="783"/>
      <c r="F35" s="783"/>
      <c r="G35" s="783"/>
      <c r="H35" s="783"/>
      <c r="I35" s="783"/>
      <c r="J35" s="92"/>
    </row>
    <row r="36" spans="1:10" ht="12.75">
      <c r="A36" s="92"/>
      <c r="B36" s="93"/>
      <c r="C36" s="92"/>
      <c r="D36" s="92"/>
      <c r="E36" s="92"/>
      <c r="F36" s="92"/>
      <c r="G36" s="92"/>
      <c r="H36" s="92"/>
      <c r="I36" s="92"/>
      <c r="J36" s="92"/>
    </row>
    <row r="37" spans="1:10" ht="12.75">
      <c r="A37" s="92"/>
      <c r="B37" s="93"/>
      <c r="C37" s="92"/>
      <c r="D37" s="92"/>
      <c r="E37" s="92"/>
      <c r="F37" s="92"/>
      <c r="G37" s="92"/>
      <c r="H37" s="92"/>
      <c r="I37" s="92"/>
      <c r="J37" s="92"/>
    </row>
    <row r="38" spans="1:10" ht="12.75">
      <c r="A38" s="92"/>
      <c r="B38" s="93"/>
      <c r="C38" s="92"/>
      <c r="D38" s="92"/>
      <c r="E38" s="92"/>
      <c r="F38" s="92"/>
      <c r="G38" s="92"/>
      <c r="H38" s="92"/>
      <c r="I38" s="92"/>
      <c r="J38" s="92"/>
    </row>
    <row r="39" spans="1:10" ht="12.75">
      <c r="A39" s="92"/>
      <c r="B39" s="93"/>
      <c r="C39" s="92"/>
      <c r="D39" s="92"/>
      <c r="E39" s="92"/>
      <c r="F39" s="92"/>
      <c r="G39" s="92"/>
      <c r="H39" s="92"/>
      <c r="I39" s="92"/>
      <c r="J39" s="92"/>
    </row>
    <row r="40" spans="1:10" ht="12.75">
      <c r="A40" s="92"/>
      <c r="B40" s="93"/>
      <c r="C40" s="92"/>
      <c r="D40" s="92"/>
      <c r="E40" s="92"/>
      <c r="F40" s="92"/>
      <c r="G40" s="92"/>
      <c r="H40" s="92"/>
      <c r="I40" s="92"/>
      <c r="J40" s="92"/>
    </row>
    <row r="41" spans="1:10" ht="12.75">
      <c r="A41" s="92"/>
      <c r="B41" s="93"/>
      <c r="C41" s="92"/>
      <c r="D41" s="92"/>
      <c r="E41" s="92"/>
      <c r="F41" s="92"/>
      <c r="G41" s="92"/>
      <c r="H41" s="92"/>
      <c r="I41" s="92"/>
      <c r="J41" s="92"/>
    </row>
    <row r="42" spans="1:10" ht="12.75">
      <c r="A42" s="92"/>
      <c r="B42" s="93"/>
      <c r="C42" s="92"/>
      <c r="D42" s="92"/>
      <c r="E42" s="92"/>
      <c r="F42" s="92"/>
      <c r="G42" s="92"/>
      <c r="H42" s="92"/>
      <c r="I42" s="92"/>
      <c r="J42" s="92"/>
    </row>
    <row r="43" spans="1:10" ht="12.75">
      <c r="A43" s="92"/>
      <c r="B43" s="93"/>
      <c r="C43" s="92"/>
      <c r="D43" s="92"/>
      <c r="E43" s="92"/>
      <c r="F43" s="92"/>
      <c r="G43" s="92"/>
      <c r="H43" s="92"/>
      <c r="I43" s="92"/>
      <c r="J43" s="92"/>
    </row>
    <row r="44" spans="1:10" ht="12.75">
      <c r="A44" s="92"/>
      <c r="B44" s="93"/>
      <c r="C44" s="92"/>
      <c r="D44" s="92"/>
      <c r="E44" s="92"/>
      <c r="F44" s="92"/>
      <c r="G44" s="92"/>
      <c r="H44" s="92"/>
      <c r="I44" s="92"/>
      <c r="J44" s="92"/>
    </row>
    <row r="45" spans="1:10" ht="12.75">
      <c r="A45" s="92"/>
      <c r="B45" s="93"/>
      <c r="C45" s="92"/>
      <c r="D45" s="92"/>
      <c r="E45" s="92"/>
      <c r="F45" s="92"/>
      <c r="G45" s="92"/>
      <c r="H45" s="92"/>
      <c r="I45" s="92"/>
      <c r="J45" s="92"/>
    </row>
    <row r="46" spans="1:10" ht="12.75">
      <c r="A46" s="92"/>
      <c r="B46" s="93"/>
      <c r="C46" s="92"/>
      <c r="D46" s="92"/>
      <c r="E46" s="92"/>
      <c r="F46" s="92"/>
      <c r="G46" s="92"/>
      <c r="H46" s="92"/>
      <c r="I46" s="92"/>
      <c r="J46" s="92"/>
    </row>
    <row r="47" spans="1:10" ht="12.75">
      <c r="A47" s="92"/>
      <c r="B47" s="93"/>
      <c r="C47" s="92"/>
      <c r="D47" s="92"/>
      <c r="E47" s="92"/>
      <c r="F47" s="92"/>
      <c r="G47" s="92"/>
      <c r="H47" s="92"/>
      <c r="I47" s="92"/>
      <c r="J47" s="92"/>
    </row>
    <row r="48" spans="1:10" ht="12.75">
      <c r="A48" s="92"/>
      <c r="B48" s="93"/>
      <c r="C48" s="92"/>
      <c r="D48" s="92"/>
      <c r="E48" s="92"/>
      <c r="F48" s="92"/>
      <c r="G48" s="92"/>
      <c r="H48" s="92"/>
      <c r="I48" s="92"/>
      <c r="J48" s="92"/>
    </row>
    <row r="49" spans="1:10" ht="12.75">
      <c r="A49" s="92"/>
      <c r="B49" s="93"/>
      <c r="C49" s="92"/>
      <c r="D49" s="92"/>
      <c r="E49" s="92"/>
      <c r="F49" s="92"/>
      <c r="G49" s="92"/>
      <c r="H49" s="92"/>
      <c r="I49" s="92"/>
      <c r="J49" s="92"/>
    </row>
    <row r="50" spans="1:10" ht="12.75">
      <c r="A50" s="92"/>
      <c r="B50" s="93"/>
      <c r="C50" s="92"/>
      <c r="D50" s="92"/>
      <c r="E50" s="92"/>
      <c r="F50" s="92"/>
      <c r="G50" s="92"/>
      <c r="H50" s="92"/>
      <c r="I50" s="92"/>
      <c r="J50" s="92"/>
    </row>
    <row r="51" spans="1:10" ht="12.75">
      <c r="A51" s="92"/>
      <c r="B51" s="93"/>
      <c r="C51" s="92"/>
      <c r="D51" s="92"/>
      <c r="E51" s="92"/>
      <c r="F51" s="92"/>
      <c r="G51" s="92"/>
      <c r="H51" s="92"/>
      <c r="I51" s="92"/>
      <c r="J51" s="92"/>
    </row>
    <row r="52" spans="1:10" ht="12.75">
      <c r="A52" s="92"/>
      <c r="B52" s="93"/>
      <c r="C52" s="92"/>
      <c r="D52" s="92"/>
      <c r="E52" s="92"/>
      <c r="F52" s="92"/>
      <c r="G52" s="92"/>
      <c r="H52" s="92"/>
      <c r="I52" s="92"/>
      <c r="J52" s="92"/>
    </row>
    <row r="53" spans="1:10" ht="12.75">
      <c r="A53" s="92"/>
      <c r="B53" s="93"/>
      <c r="C53" s="92"/>
      <c r="D53" s="92"/>
      <c r="E53" s="92"/>
      <c r="F53" s="92"/>
      <c r="G53" s="92"/>
      <c r="H53" s="92"/>
      <c r="I53" s="92"/>
      <c r="J53" s="92"/>
    </row>
    <row r="54" spans="1:10" ht="12.75">
      <c r="A54" s="92"/>
      <c r="B54" s="93"/>
      <c r="C54" s="92"/>
      <c r="D54" s="92"/>
      <c r="E54" s="92"/>
      <c r="F54" s="92"/>
      <c r="G54" s="92"/>
      <c r="H54" s="92"/>
      <c r="I54" s="92"/>
      <c r="J54" s="92"/>
    </row>
    <row r="55" spans="1:10" ht="12.75">
      <c r="A55" s="92"/>
      <c r="B55" s="93"/>
      <c r="C55" s="92"/>
      <c r="D55" s="92"/>
      <c r="E55" s="92"/>
      <c r="F55" s="92"/>
      <c r="G55" s="92"/>
      <c r="H55" s="92"/>
      <c r="I55" s="92"/>
      <c r="J55" s="92"/>
    </row>
    <row r="56" spans="1:10" ht="12.75">
      <c r="A56" s="92"/>
      <c r="B56" s="93"/>
      <c r="C56" s="92"/>
      <c r="D56" s="92"/>
      <c r="E56" s="92"/>
      <c r="F56" s="92"/>
      <c r="G56" s="92"/>
      <c r="H56" s="92"/>
      <c r="I56" s="92"/>
      <c r="J56" s="92"/>
    </row>
    <row r="57" spans="1:10" ht="12.75">
      <c r="A57" s="92"/>
      <c r="B57" s="93"/>
      <c r="C57" s="92"/>
      <c r="D57" s="92"/>
      <c r="E57" s="92"/>
      <c r="F57" s="92"/>
      <c r="G57" s="92"/>
      <c r="H57" s="92"/>
      <c r="I57" s="92"/>
      <c r="J57" s="92"/>
    </row>
    <row r="58" spans="1:10" ht="12.75">
      <c r="A58" s="92"/>
      <c r="B58" s="93"/>
      <c r="C58" s="92"/>
      <c r="D58" s="92"/>
      <c r="E58" s="92"/>
      <c r="F58" s="92"/>
      <c r="G58" s="92"/>
      <c r="H58" s="92"/>
      <c r="I58" s="92"/>
      <c r="J58" s="92"/>
    </row>
    <row r="59" spans="1:10" ht="12.75">
      <c r="A59" s="92"/>
      <c r="B59" s="93"/>
      <c r="C59" s="92"/>
      <c r="D59" s="92"/>
      <c r="E59" s="92"/>
      <c r="F59" s="92"/>
      <c r="G59" s="92"/>
      <c r="H59" s="92"/>
      <c r="I59" s="92"/>
      <c r="J59" s="92"/>
    </row>
    <row r="60" spans="1:10" ht="12.75">
      <c r="A60" s="92"/>
      <c r="B60" s="93"/>
      <c r="C60" s="92"/>
      <c r="D60" s="92"/>
      <c r="E60" s="92"/>
      <c r="F60" s="92"/>
      <c r="G60" s="92"/>
      <c r="H60" s="92"/>
      <c r="I60" s="92"/>
      <c r="J60" s="92"/>
    </row>
    <row r="61" spans="1:10" ht="12.75">
      <c r="A61" s="92"/>
      <c r="B61" s="93"/>
      <c r="C61" s="92"/>
      <c r="D61" s="92"/>
      <c r="E61" s="92"/>
      <c r="F61" s="92"/>
      <c r="G61" s="92"/>
      <c r="H61" s="92"/>
      <c r="I61" s="92"/>
      <c r="J61" s="92"/>
    </row>
    <row r="62" spans="1:10" ht="12.75">
      <c r="A62" s="92"/>
      <c r="B62" s="93"/>
      <c r="C62" s="92"/>
      <c r="D62" s="92"/>
      <c r="E62" s="92"/>
      <c r="F62" s="92"/>
      <c r="G62" s="92"/>
      <c r="H62" s="92"/>
      <c r="I62" s="92"/>
      <c r="J62" s="92"/>
    </row>
    <row r="63" spans="1:10" ht="12.75">
      <c r="A63" s="92"/>
      <c r="B63" s="93"/>
      <c r="C63" s="92"/>
      <c r="D63" s="92"/>
      <c r="E63" s="92"/>
      <c r="F63" s="92"/>
      <c r="G63" s="92"/>
      <c r="H63" s="92"/>
      <c r="I63" s="92"/>
      <c r="J63" s="92"/>
    </row>
    <row r="64" spans="1:10" ht="12.75">
      <c r="A64" s="92"/>
      <c r="B64" s="93"/>
      <c r="C64" s="92"/>
      <c r="D64" s="92"/>
      <c r="E64" s="92"/>
      <c r="F64" s="92"/>
      <c r="G64" s="92"/>
      <c r="H64" s="92"/>
      <c r="I64" s="92"/>
      <c r="J64" s="92"/>
    </row>
    <row r="65" spans="1:10" ht="12.75">
      <c r="A65" s="92"/>
      <c r="B65" s="93"/>
      <c r="C65" s="92"/>
      <c r="D65" s="92"/>
      <c r="E65" s="92"/>
      <c r="F65" s="92"/>
      <c r="G65" s="92"/>
      <c r="H65" s="92"/>
      <c r="I65" s="92"/>
      <c r="J65" s="92"/>
    </row>
    <row r="66" spans="1:10" ht="12.75">
      <c r="A66" s="92"/>
      <c r="B66" s="93"/>
      <c r="C66" s="92"/>
      <c r="D66" s="92"/>
      <c r="E66" s="92"/>
      <c r="F66" s="92"/>
      <c r="G66" s="92"/>
      <c r="H66" s="92"/>
      <c r="I66" s="92"/>
      <c r="J66" s="92"/>
    </row>
    <row r="67" spans="1:10" ht="12.75">
      <c r="A67" s="92"/>
      <c r="B67" s="93"/>
      <c r="C67" s="92"/>
      <c r="D67" s="92"/>
      <c r="E67" s="92"/>
      <c r="F67" s="92"/>
      <c r="G67" s="92"/>
      <c r="H67" s="92"/>
      <c r="I67" s="92"/>
      <c r="J67" s="92"/>
    </row>
    <row r="68" spans="1:10" ht="12.75">
      <c r="A68" s="92"/>
      <c r="B68" s="93"/>
      <c r="C68" s="92"/>
      <c r="D68" s="92"/>
      <c r="E68" s="92"/>
      <c r="F68" s="92"/>
      <c r="G68" s="92"/>
      <c r="H68" s="92"/>
      <c r="I68" s="92"/>
      <c r="J68" s="92"/>
    </row>
    <row r="69" spans="1:10" ht="12.75">
      <c r="A69" s="92"/>
      <c r="B69" s="93"/>
      <c r="C69" s="92"/>
      <c r="D69" s="92"/>
      <c r="E69" s="92"/>
      <c r="F69" s="92"/>
      <c r="G69" s="92"/>
      <c r="H69" s="92"/>
      <c r="I69" s="92"/>
      <c r="J69" s="92"/>
    </row>
    <row r="70" spans="1:10" ht="12.75">
      <c r="A70" s="92"/>
      <c r="B70" s="93"/>
      <c r="C70" s="92"/>
      <c r="D70" s="92"/>
      <c r="E70" s="92"/>
      <c r="F70" s="92"/>
      <c r="G70" s="92"/>
      <c r="H70" s="92"/>
      <c r="I70" s="92"/>
      <c r="J70" s="92"/>
    </row>
    <row r="71" spans="1:10" ht="12.75">
      <c r="A71" s="92"/>
      <c r="B71" s="93"/>
      <c r="C71" s="92"/>
      <c r="D71" s="92"/>
      <c r="E71" s="92"/>
      <c r="F71" s="92"/>
      <c r="G71" s="92"/>
      <c r="H71" s="92"/>
      <c r="I71" s="92"/>
      <c r="J71" s="92"/>
    </row>
    <row r="72" spans="1:10" ht="12.75">
      <c r="A72" s="92"/>
      <c r="B72" s="93"/>
      <c r="C72" s="92"/>
      <c r="D72" s="92"/>
      <c r="E72" s="92"/>
      <c r="F72" s="92"/>
      <c r="G72" s="92"/>
      <c r="H72" s="92"/>
      <c r="I72" s="92"/>
      <c r="J72" s="92"/>
    </row>
    <row r="73" spans="1:10" ht="12.75">
      <c r="A73" s="92"/>
      <c r="B73" s="93"/>
      <c r="C73" s="92"/>
      <c r="D73" s="92"/>
      <c r="E73" s="92"/>
      <c r="F73" s="92"/>
      <c r="G73" s="92"/>
      <c r="H73" s="92"/>
      <c r="I73" s="92"/>
      <c r="J73" s="92"/>
    </row>
    <row r="74" spans="1:10" ht="12.75">
      <c r="A74" s="92"/>
      <c r="B74" s="93"/>
      <c r="C74" s="92"/>
      <c r="D74" s="92"/>
      <c r="E74" s="92"/>
      <c r="F74" s="92"/>
      <c r="G74" s="92"/>
      <c r="H74" s="92"/>
      <c r="I74" s="92"/>
      <c r="J74" s="92"/>
    </row>
    <row r="75" spans="1:10" ht="12.75">
      <c r="A75" s="92"/>
      <c r="B75" s="93"/>
      <c r="C75" s="92"/>
      <c r="D75" s="92"/>
      <c r="E75" s="92"/>
      <c r="F75" s="92"/>
      <c r="G75" s="92"/>
      <c r="H75" s="92"/>
      <c r="I75" s="92"/>
      <c r="J75" s="92"/>
    </row>
    <row r="76" spans="1:10" ht="12.75">
      <c r="A76" s="92"/>
      <c r="B76" s="93"/>
      <c r="C76" s="92"/>
      <c r="D76" s="92"/>
      <c r="E76" s="92"/>
      <c r="F76" s="92"/>
      <c r="G76" s="92"/>
      <c r="H76" s="92"/>
      <c r="I76" s="92"/>
      <c r="J76" s="92"/>
    </row>
    <row r="77" spans="1:10" ht="12.75">
      <c r="A77" s="92"/>
      <c r="B77" s="93"/>
      <c r="C77" s="92"/>
      <c r="D77" s="92"/>
      <c r="E77" s="92"/>
      <c r="F77" s="92"/>
      <c r="G77" s="92"/>
      <c r="H77" s="92"/>
      <c r="I77" s="92"/>
      <c r="J77" s="92"/>
    </row>
    <row r="78" spans="1:10" ht="12.75">
      <c r="A78" s="92"/>
      <c r="B78" s="93"/>
      <c r="C78" s="92"/>
      <c r="D78" s="92"/>
      <c r="E78" s="92"/>
      <c r="F78" s="92"/>
      <c r="G78" s="92"/>
      <c r="H78" s="92"/>
      <c r="I78" s="92"/>
      <c r="J78" s="92"/>
    </row>
    <row r="79" spans="1:10" ht="12.75">
      <c r="A79" s="92"/>
      <c r="B79" s="93"/>
      <c r="C79" s="92"/>
      <c r="D79" s="92"/>
      <c r="E79" s="92"/>
      <c r="F79" s="92"/>
      <c r="G79" s="92"/>
      <c r="H79" s="92"/>
      <c r="I79" s="92"/>
      <c r="J79" s="92"/>
    </row>
    <row r="80" spans="1:10" ht="12.75">
      <c r="A80" s="92"/>
      <c r="B80" s="93"/>
      <c r="C80" s="92"/>
      <c r="D80" s="92"/>
      <c r="E80" s="92"/>
      <c r="F80" s="92"/>
      <c r="G80" s="92"/>
      <c r="H80" s="92"/>
      <c r="I80" s="92"/>
      <c r="J80" s="92"/>
    </row>
    <row r="81" spans="1:10" ht="12.75">
      <c r="A81" s="92"/>
      <c r="B81" s="93"/>
      <c r="C81" s="92"/>
      <c r="D81" s="92"/>
      <c r="E81" s="92"/>
      <c r="F81" s="92"/>
      <c r="G81" s="92"/>
      <c r="H81" s="92"/>
      <c r="I81" s="92"/>
      <c r="J81" s="92"/>
    </row>
    <row r="82" spans="1:10" ht="12.75">
      <c r="A82" s="92"/>
      <c r="B82" s="93"/>
      <c r="C82" s="92"/>
      <c r="D82" s="92"/>
      <c r="E82" s="92"/>
      <c r="F82" s="92"/>
      <c r="G82" s="92"/>
      <c r="H82" s="92"/>
      <c r="I82" s="92"/>
      <c r="J82" s="92"/>
    </row>
    <row r="83" spans="1:10" ht="12.75">
      <c r="A83" s="92"/>
      <c r="B83" s="93"/>
      <c r="C83" s="92"/>
      <c r="D83" s="92"/>
      <c r="E83" s="92"/>
      <c r="F83" s="92"/>
      <c r="G83" s="92"/>
      <c r="H83" s="92"/>
      <c r="I83" s="92"/>
      <c r="J83" s="92"/>
    </row>
    <row r="84" spans="1:10" ht="12.75">
      <c r="A84" s="92"/>
      <c r="B84" s="93"/>
      <c r="C84" s="92"/>
      <c r="D84" s="92"/>
      <c r="E84" s="92"/>
      <c r="F84" s="92"/>
      <c r="G84" s="92"/>
      <c r="H84" s="92"/>
      <c r="I84" s="92"/>
      <c r="J84" s="92"/>
    </row>
    <row r="85" spans="1:10" ht="12.75">
      <c r="A85" s="92"/>
      <c r="B85" s="93"/>
      <c r="C85" s="92"/>
      <c r="D85" s="92"/>
      <c r="E85" s="92"/>
      <c r="F85" s="92"/>
      <c r="G85" s="92"/>
      <c r="H85" s="92"/>
      <c r="I85" s="92"/>
      <c r="J85" s="92"/>
    </row>
    <row r="86" spans="1:10" ht="12.75">
      <c r="A86" s="92"/>
      <c r="B86" s="93"/>
      <c r="C86" s="92"/>
      <c r="D86" s="92"/>
      <c r="E86" s="92"/>
      <c r="F86" s="92"/>
      <c r="G86" s="92"/>
      <c r="H86" s="92"/>
      <c r="I86" s="92"/>
      <c r="J86" s="92"/>
    </row>
    <row r="87" spans="1:10" ht="12.75">
      <c r="A87" s="92"/>
      <c r="B87" s="93"/>
      <c r="C87" s="92"/>
      <c r="D87" s="92"/>
      <c r="E87" s="92"/>
      <c r="F87" s="92"/>
      <c r="G87" s="92"/>
      <c r="H87" s="92"/>
      <c r="I87" s="92"/>
      <c r="J87" s="92"/>
    </row>
    <row r="88" spans="1:10" ht="12.75">
      <c r="A88" s="92"/>
      <c r="B88" s="93"/>
      <c r="C88" s="92"/>
      <c r="D88" s="92"/>
      <c r="E88" s="92"/>
      <c r="F88" s="92"/>
      <c r="G88" s="92"/>
      <c r="H88" s="92"/>
      <c r="I88" s="92"/>
      <c r="J88" s="92"/>
    </row>
    <row r="89" spans="1:10" ht="12.75">
      <c r="A89" s="92"/>
      <c r="B89" s="93"/>
      <c r="C89" s="92"/>
      <c r="D89" s="92"/>
      <c r="E89" s="92"/>
      <c r="F89" s="92"/>
      <c r="G89" s="92"/>
      <c r="H89" s="92"/>
      <c r="I89" s="92"/>
      <c r="J89" s="92"/>
    </row>
    <row r="90" spans="1:10" ht="12.75">
      <c r="A90" s="92"/>
      <c r="B90" s="93"/>
      <c r="C90" s="92"/>
      <c r="D90" s="92"/>
      <c r="E90" s="92"/>
      <c r="F90" s="92"/>
      <c r="G90" s="92"/>
      <c r="H90" s="92"/>
      <c r="I90" s="92"/>
      <c r="J90" s="92"/>
    </row>
    <row r="91" spans="1:10" ht="12.75">
      <c r="A91" s="92"/>
      <c r="B91" s="93"/>
      <c r="C91" s="92"/>
      <c r="D91" s="92"/>
      <c r="E91" s="92"/>
      <c r="F91" s="92"/>
      <c r="G91" s="92"/>
      <c r="H91" s="92"/>
      <c r="I91" s="92"/>
      <c r="J91" s="92"/>
    </row>
    <row r="92" spans="1:10" ht="12.75">
      <c r="A92" s="92"/>
      <c r="B92" s="93"/>
      <c r="C92" s="92"/>
      <c r="D92" s="92"/>
      <c r="E92" s="92"/>
      <c r="F92" s="92"/>
      <c r="G92" s="92"/>
      <c r="H92" s="92"/>
      <c r="I92" s="92"/>
      <c r="J92" s="92"/>
    </row>
    <row r="93" spans="1:10" ht="12.75">
      <c r="A93" s="92"/>
      <c r="B93" s="93"/>
      <c r="C93" s="92"/>
      <c r="D93" s="92"/>
      <c r="E93" s="92"/>
      <c r="F93" s="92"/>
      <c r="G93" s="92"/>
      <c r="H93" s="92"/>
      <c r="I93" s="92"/>
      <c r="J93" s="92"/>
    </row>
    <row r="94" spans="1:10" ht="12.75">
      <c r="A94" s="92"/>
      <c r="B94" s="93"/>
      <c r="C94" s="92"/>
      <c r="D94" s="92"/>
      <c r="E94" s="92"/>
      <c r="F94" s="92"/>
      <c r="G94" s="92"/>
      <c r="H94" s="92"/>
      <c r="I94" s="92"/>
      <c r="J94" s="92"/>
    </row>
    <row r="95" spans="1:10" ht="12.75">
      <c r="A95" s="92"/>
      <c r="B95" s="93"/>
      <c r="C95" s="92"/>
      <c r="D95" s="92"/>
      <c r="E95" s="92"/>
      <c r="F95" s="92"/>
      <c r="G95" s="92"/>
      <c r="H95" s="92"/>
      <c r="I95" s="92"/>
      <c r="J95" s="92"/>
    </row>
    <row r="96" spans="1:10" ht="12.75">
      <c r="A96" s="92"/>
      <c r="B96" s="93"/>
      <c r="C96" s="92"/>
      <c r="D96" s="92"/>
      <c r="E96" s="92"/>
      <c r="F96" s="92"/>
      <c r="G96" s="92"/>
      <c r="H96" s="92"/>
      <c r="I96" s="92"/>
      <c r="J96" s="92"/>
    </row>
    <row r="97" spans="1:10" ht="12.75">
      <c r="A97" s="92"/>
      <c r="B97" s="93"/>
      <c r="C97" s="92"/>
      <c r="D97" s="92"/>
      <c r="E97" s="92"/>
      <c r="F97" s="92"/>
      <c r="G97" s="92"/>
      <c r="H97" s="92"/>
      <c r="I97" s="92"/>
      <c r="J97" s="92"/>
    </row>
    <row r="98" spans="1:10" ht="12.75">
      <c r="A98" s="92"/>
      <c r="B98" s="93"/>
      <c r="C98" s="92"/>
      <c r="D98" s="92"/>
      <c r="E98" s="92"/>
      <c r="F98" s="92"/>
      <c r="G98" s="92"/>
      <c r="H98" s="92"/>
      <c r="I98" s="92"/>
      <c r="J98" s="92"/>
    </row>
    <row r="99" spans="1:10" ht="12.75">
      <c r="A99" s="92"/>
      <c r="B99" s="93"/>
      <c r="C99" s="92"/>
      <c r="D99" s="92"/>
      <c r="E99" s="92"/>
      <c r="F99" s="92"/>
      <c r="G99" s="92"/>
      <c r="H99" s="92"/>
      <c r="I99" s="92"/>
      <c r="J99" s="92"/>
    </row>
    <row r="100" spans="1:10" ht="12.75">
      <c r="A100" s="92"/>
      <c r="B100" s="93"/>
      <c r="C100" s="92"/>
      <c r="D100" s="92"/>
      <c r="E100" s="92"/>
      <c r="F100" s="92"/>
      <c r="G100" s="92"/>
      <c r="H100" s="92"/>
      <c r="I100" s="92"/>
      <c r="J100" s="92"/>
    </row>
    <row r="101" spans="1:10" ht="12.75">
      <c r="A101" s="92"/>
      <c r="B101" s="93"/>
      <c r="C101" s="92"/>
      <c r="D101" s="92"/>
      <c r="E101" s="92"/>
      <c r="F101" s="92"/>
      <c r="G101" s="92"/>
      <c r="H101" s="92"/>
      <c r="I101" s="92"/>
      <c r="J101" s="92"/>
    </row>
    <row r="102" spans="1:10" ht="12.75">
      <c r="A102" s="92"/>
      <c r="B102" s="93"/>
      <c r="C102" s="92"/>
      <c r="D102" s="92"/>
      <c r="E102" s="92"/>
      <c r="F102" s="92"/>
      <c r="G102" s="92"/>
      <c r="H102" s="92"/>
      <c r="I102" s="92"/>
      <c r="J102" s="92"/>
    </row>
    <row r="103" spans="1:10" ht="12.75">
      <c r="A103" s="92"/>
      <c r="B103" s="93"/>
      <c r="C103" s="92"/>
      <c r="D103" s="92"/>
      <c r="E103" s="92"/>
      <c r="F103" s="92"/>
      <c r="G103" s="92"/>
      <c r="H103" s="92"/>
      <c r="I103" s="92"/>
      <c r="J103" s="92"/>
    </row>
    <row r="104" spans="1:10" ht="12.75">
      <c r="A104" s="92"/>
      <c r="B104" s="93"/>
      <c r="C104" s="92"/>
      <c r="D104" s="92"/>
      <c r="E104" s="92"/>
      <c r="F104" s="92"/>
      <c r="G104" s="92"/>
      <c r="H104" s="92"/>
      <c r="I104" s="92"/>
      <c r="J104" s="92"/>
    </row>
    <row r="105" spans="1:10" ht="12.75">
      <c r="A105" s="92"/>
      <c r="B105" s="93"/>
      <c r="C105" s="92"/>
      <c r="D105" s="92"/>
      <c r="E105" s="92"/>
      <c r="F105" s="92"/>
      <c r="G105" s="92"/>
      <c r="H105" s="92"/>
      <c r="I105" s="92"/>
      <c r="J105" s="92"/>
    </row>
    <row r="106" spans="1:10" ht="12.75">
      <c r="A106" s="92"/>
      <c r="B106" s="93"/>
      <c r="C106" s="92"/>
      <c r="D106" s="92"/>
      <c r="E106" s="92"/>
      <c r="F106" s="92"/>
      <c r="G106" s="92"/>
      <c r="H106" s="92"/>
      <c r="I106" s="92"/>
      <c r="J106" s="92"/>
    </row>
    <row r="107" spans="1:10" ht="12.75">
      <c r="A107" s="92"/>
      <c r="B107" s="93"/>
      <c r="C107" s="92"/>
      <c r="D107" s="92"/>
      <c r="E107" s="92"/>
      <c r="F107" s="92"/>
      <c r="G107" s="92"/>
      <c r="H107" s="92"/>
      <c r="I107" s="92"/>
      <c r="J107" s="92"/>
    </row>
    <row r="108" spans="1:10" ht="12.75">
      <c r="A108" s="92"/>
      <c r="B108" s="93"/>
      <c r="C108" s="92"/>
      <c r="D108" s="92"/>
      <c r="E108" s="92"/>
      <c r="F108" s="92"/>
      <c r="G108" s="92"/>
      <c r="H108" s="92"/>
      <c r="I108" s="92"/>
      <c r="J108" s="92"/>
    </row>
    <row r="109" spans="1:10" ht="12.75">
      <c r="A109" s="92"/>
      <c r="B109" s="93"/>
      <c r="C109" s="92"/>
      <c r="D109" s="92"/>
      <c r="E109" s="92"/>
      <c r="F109" s="92"/>
      <c r="G109" s="92"/>
      <c r="H109" s="92"/>
      <c r="I109" s="92"/>
      <c r="J109" s="92"/>
    </row>
    <row r="110" spans="1:10" ht="12.75">
      <c r="A110" s="92"/>
      <c r="B110" s="93"/>
      <c r="C110" s="92"/>
      <c r="D110" s="92"/>
      <c r="E110" s="92"/>
      <c r="F110" s="92"/>
      <c r="G110" s="92"/>
      <c r="H110" s="92"/>
      <c r="I110" s="92"/>
      <c r="J110" s="92"/>
    </row>
    <row r="111" spans="1:10" ht="12.75">
      <c r="A111" s="92"/>
      <c r="B111" s="93"/>
      <c r="C111" s="92"/>
      <c r="D111" s="92"/>
      <c r="E111" s="92"/>
      <c r="F111" s="92"/>
      <c r="G111" s="92"/>
      <c r="H111" s="92"/>
      <c r="I111" s="92"/>
      <c r="J111" s="92"/>
    </row>
    <row r="112" spans="1:10" ht="12.75">
      <c r="A112" s="92"/>
      <c r="B112" s="93"/>
      <c r="C112" s="92"/>
      <c r="D112" s="92"/>
      <c r="E112" s="92"/>
      <c r="F112" s="92"/>
      <c r="G112" s="92"/>
      <c r="H112" s="92"/>
      <c r="I112" s="92"/>
      <c r="J112" s="92"/>
    </row>
    <row r="113" spans="1:10" ht="12.75">
      <c r="A113" s="92"/>
      <c r="B113" s="93"/>
      <c r="C113" s="92"/>
      <c r="D113" s="92"/>
      <c r="E113" s="92"/>
      <c r="F113" s="92"/>
      <c r="G113" s="92"/>
      <c r="H113" s="92"/>
      <c r="I113" s="92"/>
      <c r="J113" s="92"/>
    </row>
    <row r="114" spans="1:10" ht="12.75">
      <c r="A114" s="92"/>
      <c r="B114" s="93"/>
      <c r="C114" s="92"/>
      <c r="D114" s="92"/>
      <c r="E114" s="92"/>
      <c r="F114" s="92"/>
      <c r="G114" s="92"/>
      <c r="H114" s="92"/>
      <c r="I114" s="92"/>
      <c r="J114" s="92"/>
    </row>
    <row r="115" spans="1:10" ht="12.75">
      <c r="A115" s="92"/>
      <c r="B115" s="93"/>
      <c r="C115" s="92"/>
      <c r="D115" s="92"/>
      <c r="E115" s="92"/>
      <c r="F115" s="92"/>
      <c r="G115" s="92"/>
      <c r="H115" s="92"/>
      <c r="I115" s="92"/>
      <c r="J115" s="92"/>
    </row>
    <row r="116" spans="1:10" ht="12.75">
      <c r="A116" s="92"/>
      <c r="B116" s="93"/>
      <c r="C116" s="92"/>
      <c r="D116" s="92"/>
      <c r="E116" s="92"/>
      <c r="F116" s="92"/>
      <c r="G116" s="92"/>
      <c r="H116" s="92"/>
      <c r="I116" s="92"/>
      <c r="J116" s="92"/>
    </row>
    <row r="117" spans="1:10" ht="12.75">
      <c r="A117" s="92"/>
      <c r="B117" s="93"/>
      <c r="C117" s="92"/>
      <c r="D117" s="92"/>
      <c r="E117" s="92"/>
      <c r="F117" s="92"/>
      <c r="G117" s="92"/>
      <c r="H117" s="92"/>
      <c r="I117" s="92"/>
      <c r="J117" s="92"/>
    </row>
    <row r="118" spans="1:10" ht="12.75">
      <c r="A118" s="92"/>
      <c r="B118" s="93"/>
      <c r="C118" s="92"/>
      <c r="D118" s="92"/>
      <c r="E118" s="92"/>
      <c r="F118" s="92"/>
      <c r="G118" s="92"/>
      <c r="H118" s="92"/>
      <c r="I118" s="92"/>
      <c r="J118" s="92"/>
    </row>
    <row r="119" spans="1:10" ht="12.75">
      <c r="A119" s="92"/>
      <c r="B119" s="93"/>
      <c r="C119" s="92"/>
      <c r="D119" s="92"/>
      <c r="E119" s="92"/>
      <c r="F119" s="92"/>
      <c r="G119" s="92"/>
      <c r="H119" s="92"/>
      <c r="I119" s="92"/>
      <c r="J119" s="92"/>
    </row>
    <row r="120" spans="1:10" ht="12.75">
      <c r="A120" s="92"/>
      <c r="B120" s="93"/>
      <c r="C120" s="92"/>
      <c r="D120" s="92"/>
      <c r="E120" s="92"/>
      <c r="F120" s="92"/>
      <c r="G120" s="92"/>
      <c r="H120" s="92"/>
      <c r="I120" s="92"/>
      <c r="J120" s="92"/>
    </row>
    <row r="121" spans="1:10" ht="12.75">
      <c r="A121" s="92"/>
      <c r="B121" s="93"/>
      <c r="C121" s="92"/>
      <c r="D121" s="92"/>
      <c r="E121" s="92"/>
      <c r="F121" s="92"/>
      <c r="G121" s="92"/>
      <c r="H121" s="92"/>
      <c r="I121" s="92"/>
      <c r="J121" s="92"/>
    </row>
    <row r="122" spans="1:10" ht="12.75">
      <c r="A122" s="92"/>
      <c r="B122" s="93"/>
      <c r="C122" s="92"/>
      <c r="D122" s="92"/>
      <c r="E122" s="92"/>
      <c r="F122" s="92"/>
      <c r="G122" s="92"/>
      <c r="H122" s="92"/>
      <c r="I122" s="92"/>
      <c r="J122" s="92"/>
    </row>
    <row r="123" spans="1:10" ht="12.75">
      <c r="A123" s="92"/>
      <c r="B123" s="93"/>
      <c r="C123" s="92"/>
      <c r="D123" s="92"/>
      <c r="E123" s="92"/>
      <c r="F123" s="92"/>
      <c r="G123" s="92"/>
      <c r="H123" s="92"/>
      <c r="I123" s="92"/>
      <c r="J123" s="92"/>
    </row>
    <row r="124" spans="1:10" ht="12.75">
      <c r="A124" s="92"/>
      <c r="B124" s="93"/>
      <c r="C124" s="92"/>
      <c r="D124" s="92"/>
      <c r="E124" s="92"/>
      <c r="F124" s="92"/>
      <c r="G124" s="92"/>
      <c r="H124" s="92"/>
      <c r="I124" s="92"/>
      <c r="J124" s="92"/>
    </row>
    <row r="125" spans="1:10" ht="12.75">
      <c r="A125" s="92"/>
      <c r="B125" s="93"/>
      <c r="C125" s="92"/>
      <c r="D125" s="92"/>
      <c r="E125" s="92"/>
      <c r="F125" s="92"/>
      <c r="G125" s="92"/>
      <c r="H125" s="92"/>
      <c r="I125" s="92"/>
      <c r="J125" s="92"/>
    </row>
    <row r="126" spans="1:10" ht="12.75">
      <c r="A126" s="92"/>
      <c r="B126" s="93"/>
      <c r="C126" s="92"/>
      <c r="D126" s="92"/>
      <c r="E126" s="92"/>
      <c r="F126" s="92"/>
      <c r="G126" s="92"/>
      <c r="H126" s="92"/>
      <c r="I126" s="92"/>
      <c r="J126" s="92"/>
    </row>
    <row r="127" spans="1:10" ht="12.75">
      <c r="A127" s="92"/>
      <c r="B127" s="93"/>
      <c r="C127" s="92"/>
      <c r="D127" s="92"/>
      <c r="E127" s="92"/>
      <c r="F127" s="92"/>
      <c r="G127" s="92"/>
      <c r="H127" s="92"/>
      <c r="I127" s="92"/>
      <c r="J127" s="92"/>
    </row>
    <row r="128" spans="1:10" ht="12.75">
      <c r="A128" s="92"/>
      <c r="B128" s="93"/>
      <c r="C128" s="92"/>
      <c r="D128" s="92"/>
      <c r="E128" s="92"/>
      <c r="F128" s="92"/>
      <c r="G128" s="92"/>
      <c r="H128" s="92"/>
      <c r="I128" s="92"/>
      <c r="J128" s="92"/>
    </row>
    <row r="129" spans="1:10" ht="12.75">
      <c r="A129" s="92"/>
      <c r="B129" s="93"/>
      <c r="C129" s="92"/>
      <c r="D129" s="92"/>
      <c r="E129" s="92"/>
      <c r="F129" s="92"/>
      <c r="G129" s="92"/>
      <c r="H129" s="92"/>
      <c r="I129" s="92"/>
      <c r="J129" s="92"/>
    </row>
    <row r="130" spans="1:10" ht="12.75">
      <c r="A130" s="92"/>
      <c r="B130" s="93"/>
      <c r="C130" s="92"/>
      <c r="D130" s="92"/>
      <c r="E130" s="92"/>
      <c r="F130" s="92"/>
      <c r="G130" s="92"/>
      <c r="H130" s="92"/>
      <c r="I130" s="92"/>
      <c r="J130" s="92"/>
    </row>
    <row r="131" spans="1:10" ht="12.75">
      <c r="A131" s="92"/>
      <c r="B131" s="93"/>
      <c r="C131" s="92"/>
      <c r="D131" s="92"/>
      <c r="E131" s="92"/>
      <c r="F131" s="92"/>
      <c r="G131" s="92"/>
      <c r="H131" s="92"/>
      <c r="I131" s="92"/>
      <c r="J131" s="92"/>
    </row>
    <row r="132" spans="1:10" ht="12.75">
      <c r="A132" s="92"/>
      <c r="B132" s="93"/>
      <c r="C132" s="92"/>
      <c r="D132" s="92"/>
      <c r="E132" s="92"/>
      <c r="F132" s="92"/>
      <c r="G132" s="92"/>
      <c r="H132" s="92"/>
      <c r="I132" s="92"/>
      <c r="J132" s="92"/>
    </row>
    <row r="133" spans="1:10" ht="12.75">
      <c r="A133" s="92"/>
      <c r="B133" s="93"/>
      <c r="C133" s="92"/>
      <c r="D133" s="92"/>
      <c r="E133" s="92"/>
      <c r="F133" s="92"/>
      <c r="G133" s="92"/>
      <c r="H133" s="92"/>
      <c r="I133" s="92"/>
      <c r="J133" s="92"/>
    </row>
    <row r="134" spans="1:10" ht="12.75">
      <c r="A134" s="92"/>
      <c r="B134" s="93"/>
      <c r="C134" s="92"/>
      <c r="D134" s="92"/>
      <c r="E134" s="92"/>
      <c r="F134" s="92"/>
      <c r="G134" s="92"/>
      <c r="H134" s="92"/>
      <c r="I134" s="92"/>
      <c r="J134" s="92"/>
    </row>
    <row r="135" spans="1:10" ht="12.75">
      <c r="A135" s="92"/>
      <c r="B135" s="93"/>
      <c r="C135" s="92"/>
      <c r="D135" s="92"/>
      <c r="E135" s="92"/>
      <c r="F135" s="92"/>
      <c r="G135" s="92"/>
      <c r="H135" s="92"/>
      <c r="I135" s="92"/>
      <c r="J135" s="92"/>
    </row>
    <row r="136" spans="1:10" ht="12.75">
      <c r="A136" s="92"/>
      <c r="B136" s="93"/>
      <c r="C136" s="92"/>
      <c r="D136" s="92"/>
      <c r="E136" s="92"/>
      <c r="F136" s="92"/>
      <c r="G136" s="92"/>
      <c r="H136" s="92"/>
      <c r="I136" s="92"/>
      <c r="J136" s="92"/>
    </row>
    <row r="137" spans="1:10" ht="12.75">
      <c r="A137" s="92"/>
      <c r="B137" s="93"/>
      <c r="C137" s="92"/>
      <c r="D137" s="92"/>
      <c r="E137" s="92"/>
      <c r="F137" s="92"/>
      <c r="G137" s="92"/>
      <c r="H137" s="92"/>
      <c r="I137" s="92"/>
      <c r="J137" s="92"/>
    </row>
    <row r="138" spans="1:10" ht="12.75">
      <c r="A138" s="92"/>
      <c r="B138" s="93"/>
      <c r="C138" s="92"/>
      <c r="D138" s="92"/>
      <c r="E138" s="92"/>
      <c r="F138" s="92"/>
      <c r="G138" s="92"/>
      <c r="H138" s="92"/>
      <c r="I138" s="92"/>
      <c r="J138" s="92"/>
    </row>
    <row r="139" spans="1:10" ht="12.75">
      <c r="A139" s="92"/>
      <c r="B139" s="93"/>
      <c r="C139" s="92"/>
      <c r="D139" s="92"/>
      <c r="E139" s="92"/>
      <c r="F139" s="92"/>
      <c r="G139" s="92"/>
      <c r="H139" s="92"/>
      <c r="I139" s="92"/>
      <c r="J139" s="92"/>
    </row>
    <row r="140" spans="1:10" ht="12.75">
      <c r="A140" s="92"/>
      <c r="B140" s="93"/>
      <c r="C140" s="92"/>
      <c r="D140" s="92"/>
      <c r="E140" s="92"/>
      <c r="F140" s="92"/>
      <c r="G140" s="92"/>
      <c r="H140" s="92"/>
      <c r="I140" s="92"/>
      <c r="J140" s="92"/>
    </row>
    <row r="141" spans="1:10" ht="12.75">
      <c r="A141" s="92"/>
      <c r="B141" s="93"/>
      <c r="C141" s="92"/>
      <c r="D141" s="92"/>
      <c r="E141" s="92"/>
      <c r="F141" s="92"/>
      <c r="G141" s="92"/>
      <c r="H141" s="92"/>
      <c r="I141" s="92"/>
      <c r="J141" s="92"/>
    </row>
    <row r="142" spans="1:10" ht="12.75">
      <c r="A142" s="92"/>
      <c r="B142" s="93"/>
      <c r="C142" s="92"/>
      <c r="D142" s="92"/>
      <c r="E142" s="92"/>
      <c r="F142" s="92"/>
      <c r="G142" s="92"/>
      <c r="H142" s="92"/>
      <c r="I142" s="92"/>
      <c r="J142" s="92"/>
    </row>
    <row r="143" spans="1:10" ht="12.75">
      <c r="A143" s="92"/>
      <c r="B143" s="93"/>
      <c r="C143" s="92"/>
      <c r="D143" s="92"/>
      <c r="E143" s="92"/>
      <c r="F143" s="92"/>
      <c r="G143" s="92"/>
      <c r="H143" s="92"/>
      <c r="I143" s="92"/>
      <c r="J143" s="92"/>
    </row>
    <row r="144" spans="1:10" ht="12.75">
      <c r="A144" s="92"/>
      <c r="B144" s="93"/>
      <c r="C144" s="92"/>
      <c r="D144" s="92"/>
      <c r="E144" s="92"/>
      <c r="F144" s="92"/>
      <c r="G144" s="92"/>
      <c r="H144" s="92"/>
      <c r="I144" s="92"/>
      <c r="J144" s="92"/>
    </row>
    <row r="145" spans="1:10" ht="12.75">
      <c r="A145" s="92"/>
      <c r="B145" s="93"/>
      <c r="C145" s="92"/>
      <c r="D145" s="92"/>
      <c r="E145" s="92"/>
      <c r="F145" s="92"/>
      <c r="G145" s="92"/>
      <c r="H145" s="92"/>
      <c r="I145" s="92"/>
      <c r="J145" s="92"/>
    </row>
    <row r="146" spans="1:10" ht="12.75">
      <c r="A146" s="92"/>
      <c r="B146" s="93"/>
      <c r="C146" s="92"/>
      <c r="D146" s="92"/>
      <c r="E146" s="92"/>
      <c r="F146" s="92"/>
      <c r="G146" s="92"/>
      <c r="H146" s="92"/>
      <c r="I146" s="92"/>
      <c r="J146" s="92"/>
    </row>
    <row r="147" spans="1:10" ht="12.75">
      <c r="A147" s="92"/>
      <c r="B147" s="93"/>
      <c r="C147" s="92"/>
      <c r="D147" s="92"/>
      <c r="E147" s="92"/>
      <c r="F147" s="92"/>
      <c r="G147" s="92"/>
      <c r="H147" s="92"/>
      <c r="I147" s="92"/>
      <c r="J147" s="92"/>
    </row>
    <row r="148" spans="1:10" ht="12.75">
      <c r="A148" s="92"/>
      <c r="B148" s="93"/>
      <c r="C148" s="92"/>
      <c r="D148" s="92"/>
      <c r="E148" s="92"/>
      <c r="F148" s="92"/>
      <c r="G148" s="92"/>
      <c r="H148" s="92"/>
      <c r="I148" s="92"/>
      <c r="J148" s="92"/>
    </row>
    <row r="149" spans="1:10" ht="12.75">
      <c r="A149" s="92"/>
      <c r="B149" s="93"/>
      <c r="C149" s="92"/>
      <c r="D149" s="92"/>
      <c r="E149" s="92"/>
      <c r="F149" s="92"/>
      <c r="G149" s="92"/>
      <c r="H149" s="92"/>
      <c r="I149" s="92"/>
      <c r="J149" s="92"/>
    </row>
    <row r="150" spans="1:10" ht="12.75">
      <c r="A150" s="92"/>
      <c r="B150" s="93"/>
      <c r="C150" s="92"/>
      <c r="D150" s="92"/>
      <c r="E150" s="92"/>
      <c r="F150" s="92"/>
      <c r="G150" s="92"/>
      <c r="H150" s="92"/>
      <c r="I150" s="92"/>
      <c r="J150" s="92"/>
    </row>
    <row r="151" spans="1:10" ht="12.75">
      <c r="A151" s="92"/>
      <c r="B151" s="93"/>
      <c r="C151" s="92"/>
      <c r="D151" s="92"/>
      <c r="E151" s="92"/>
      <c r="F151" s="92"/>
      <c r="G151" s="92"/>
      <c r="H151" s="92"/>
      <c r="I151" s="92"/>
      <c r="J151" s="92"/>
    </row>
    <row r="152" spans="1:10" ht="12.75">
      <c r="A152" s="92"/>
      <c r="B152" s="93"/>
      <c r="C152" s="92"/>
      <c r="D152" s="92"/>
      <c r="E152" s="92"/>
      <c r="F152" s="92"/>
      <c r="G152" s="92"/>
      <c r="H152" s="92"/>
      <c r="I152" s="92"/>
      <c r="J152" s="92"/>
    </row>
    <row r="153" spans="1:10" ht="12.75">
      <c r="A153" s="92"/>
      <c r="B153" s="93"/>
      <c r="C153" s="92"/>
      <c r="D153" s="92"/>
      <c r="E153" s="92"/>
      <c r="F153" s="92"/>
      <c r="G153" s="92"/>
      <c r="H153" s="92"/>
      <c r="I153" s="92"/>
      <c r="J153" s="92"/>
    </row>
    <row r="154" spans="1:10" ht="12.75">
      <c r="A154" s="92"/>
      <c r="B154" s="93"/>
      <c r="C154" s="92"/>
      <c r="D154" s="92"/>
      <c r="E154" s="92"/>
      <c r="F154" s="92"/>
      <c r="G154" s="92"/>
      <c r="H154" s="92"/>
      <c r="I154" s="92"/>
      <c r="J154" s="92"/>
    </row>
    <row r="155" spans="1:10" ht="12.75">
      <c r="A155" s="92"/>
      <c r="B155" s="93"/>
      <c r="C155" s="92"/>
      <c r="D155" s="92"/>
      <c r="E155" s="92"/>
      <c r="F155" s="92"/>
      <c r="G155" s="92"/>
      <c r="H155" s="92"/>
      <c r="I155" s="92"/>
      <c r="J155" s="92"/>
    </row>
    <row r="156" spans="1:10" ht="12.75">
      <c r="A156" s="92"/>
      <c r="B156" s="93"/>
      <c r="C156" s="92"/>
      <c r="D156" s="92"/>
      <c r="E156" s="92"/>
      <c r="F156" s="92"/>
      <c r="G156" s="92"/>
      <c r="H156" s="92"/>
      <c r="I156" s="92"/>
      <c r="J156" s="92"/>
    </row>
    <row r="157" spans="1:10" ht="12.75">
      <c r="A157" s="92"/>
      <c r="B157" s="93"/>
      <c r="C157" s="92"/>
      <c r="D157" s="92"/>
      <c r="E157" s="92"/>
      <c r="F157" s="92"/>
      <c r="G157" s="92"/>
      <c r="H157" s="92"/>
      <c r="I157" s="92"/>
      <c r="J157" s="92"/>
    </row>
    <row r="158" spans="1:10" ht="12.75">
      <c r="A158" s="92"/>
      <c r="B158" s="93"/>
      <c r="C158" s="92"/>
      <c r="D158" s="92"/>
      <c r="E158" s="92"/>
      <c r="F158" s="92"/>
      <c r="G158" s="92"/>
      <c r="H158" s="92"/>
      <c r="I158" s="92"/>
      <c r="J158" s="92"/>
    </row>
    <row r="159" spans="1:10" ht="12.75">
      <c r="A159" s="92"/>
      <c r="B159" s="93"/>
      <c r="C159" s="92"/>
      <c r="D159" s="92"/>
      <c r="E159" s="92"/>
      <c r="F159" s="92"/>
      <c r="G159" s="92"/>
      <c r="H159" s="92"/>
      <c r="I159" s="92"/>
      <c r="J159" s="92"/>
    </row>
    <row r="160" spans="1:10" ht="12.75">
      <c r="A160" s="92"/>
      <c r="B160" s="93"/>
      <c r="C160" s="92"/>
      <c r="D160" s="92"/>
      <c r="E160" s="92"/>
      <c r="F160" s="92"/>
      <c r="G160" s="92"/>
      <c r="H160" s="92"/>
      <c r="I160" s="92"/>
      <c r="J160" s="92"/>
    </row>
    <row r="161" spans="1:10" ht="12.75">
      <c r="A161" s="92"/>
      <c r="B161" s="93"/>
      <c r="C161" s="92"/>
      <c r="D161" s="92"/>
      <c r="E161" s="92"/>
      <c r="F161" s="92"/>
      <c r="G161" s="92"/>
      <c r="H161" s="92"/>
      <c r="I161" s="92"/>
      <c r="J161" s="92"/>
    </row>
    <row r="162" spans="1:10" ht="12.75">
      <c r="A162" s="92"/>
      <c r="B162" s="93"/>
      <c r="C162" s="92"/>
      <c r="D162" s="92"/>
      <c r="E162" s="92"/>
      <c r="F162" s="92"/>
      <c r="G162" s="92"/>
      <c r="H162" s="92"/>
      <c r="I162" s="92"/>
      <c r="J162" s="92"/>
    </row>
    <row r="163" spans="1:10" ht="12.75">
      <c r="A163" s="92"/>
      <c r="B163" s="93"/>
      <c r="C163" s="92"/>
      <c r="D163" s="92"/>
      <c r="E163" s="92"/>
      <c r="F163" s="92"/>
      <c r="G163" s="92"/>
      <c r="H163" s="92"/>
      <c r="I163" s="92"/>
      <c r="J163" s="92"/>
    </row>
    <row r="164" spans="1:10" ht="12.75">
      <c r="A164" s="92"/>
      <c r="B164" s="93"/>
      <c r="C164" s="92"/>
      <c r="D164" s="92"/>
      <c r="E164" s="92"/>
      <c r="F164" s="92"/>
      <c r="G164" s="92"/>
      <c r="H164" s="92"/>
      <c r="I164" s="92"/>
      <c r="J164" s="92"/>
    </row>
    <row r="165" spans="1:10" ht="12.75">
      <c r="A165" s="92"/>
      <c r="B165" s="93"/>
      <c r="C165" s="92"/>
      <c r="D165" s="92"/>
      <c r="E165" s="92"/>
      <c r="F165" s="92"/>
      <c r="G165" s="92"/>
      <c r="H165" s="92"/>
      <c r="I165" s="92"/>
      <c r="J165" s="92"/>
    </row>
    <row r="166" spans="1:10" ht="12.75">
      <c r="A166" s="92"/>
      <c r="B166" s="93"/>
      <c r="C166" s="92"/>
      <c r="D166" s="92"/>
      <c r="E166" s="92"/>
      <c r="F166" s="92"/>
      <c r="G166" s="92"/>
      <c r="H166" s="92"/>
      <c r="I166" s="92"/>
      <c r="J166" s="92"/>
    </row>
    <row r="167" spans="1:10" ht="12.75">
      <c r="A167" s="92"/>
      <c r="B167" s="93"/>
      <c r="C167" s="92"/>
      <c r="D167" s="92"/>
      <c r="E167" s="92"/>
      <c r="F167" s="92"/>
      <c r="G167" s="92"/>
      <c r="H167" s="92"/>
      <c r="I167" s="92"/>
      <c r="J167" s="92"/>
    </row>
    <row r="168" spans="1:10" ht="12.75">
      <c r="A168" s="92"/>
      <c r="B168" s="93"/>
      <c r="C168" s="92"/>
      <c r="D168" s="92"/>
      <c r="E168" s="92"/>
      <c r="F168" s="92"/>
      <c r="G168" s="92"/>
      <c r="H168" s="92"/>
      <c r="I168" s="92"/>
      <c r="J168" s="92"/>
    </row>
    <row r="169" spans="1:10" ht="12.75">
      <c r="A169" s="92"/>
      <c r="B169" s="93"/>
      <c r="C169" s="92"/>
      <c r="D169" s="92"/>
      <c r="E169" s="92"/>
      <c r="F169" s="92"/>
      <c r="G169" s="92"/>
      <c r="H169" s="92"/>
      <c r="I169" s="92"/>
      <c r="J169" s="92"/>
    </row>
    <row r="170" spans="1:10" ht="12.75">
      <c r="A170" s="92"/>
      <c r="B170" s="93"/>
      <c r="C170" s="92"/>
      <c r="D170" s="92"/>
      <c r="E170" s="92"/>
      <c r="F170" s="92"/>
      <c r="G170" s="92"/>
      <c r="H170" s="92"/>
      <c r="I170" s="92"/>
      <c r="J170" s="92"/>
    </row>
    <row r="171" spans="1:10" ht="12.75">
      <c r="A171" s="92"/>
      <c r="B171" s="93"/>
      <c r="C171" s="92"/>
      <c r="D171" s="92"/>
      <c r="E171" s="92"/>
      <c r="F171" s="92"/>
      <c r="G171" s="92"/>
      <c r="H171" s="92"/>
      <c r="I171" s="92"/>
      <c r="J171" s="92"/>
    </row>
    <row r="172" spans="1:10" ht="12.75">
      <c r="A172" s="92"/>
      <c r="B172" s="93"/>
      <c r="C172" s="92"/>
      <c r="D172" s="92"/>
      <c r="E172" s="92"/>
      <c r="F172" s="92"/>
      <c r="G172" s="92"/>
      <c r="H172" s="92"/>
      <c r="I172" s="92"/>
      <c r="J172" s="92"/>
    </row>
    <row r="173" spans="1:10" ht="12.75">
      <c r="A173" s="92"/>
      <c r="B173" s="93"/>
      <c r="C173" s="92"/>
      <c r="D173" s="92"/>
      <c r="E173" s="92"/>
      <c r="F173" s="92"/>
      <c r="G173" s="92"/>
      <c r="H173" s="92"/>
      <c r="I173" s="92"/>
      <c r="J173" s="92"/>
    </row>
    <row r="174" spans="1:10" ht="12.75">
      <c r="A174" s="92"/>
      <c r="B174" s="93"/>
      <c r="C174" s="92"/>
      <c r="D174" s="92"/>
      <c r="E174" s="92"/>
      <c r="F174" s="92"/>
      <c r="G174" s="92"/>
      <c r="H174" s="92"/>
      <c r="I174" s="92"/>
      <c r="J174" s="92"/>
    </row>
    <row r="175" spans="1:10" ht="12.75">
      <c r="A175" s="92"/>
      <c r="B175" s="93"/>
      <c r="C175" s="92"/>
      <c r="D175" s="92"/>
      <c r="E175" s="92"/>
      <c r="F175" s="92"/>
      <c r="G175" s="92"/>
      <c r="H175" s="92"/>
      <c r="I175" s="92"/>
      <c r="J175" s="92"/>
    </row>
    <row r="176" spans="1:10" ht="12.75">
      <c r="A176" s="92"/>
      <c r="B176" s="93"/>
      <c r="C176" s="92"/>
      <c r="D176" s="92"/>
      <c r="E176" s="92"/>
      <c r="F176" s="92"/>
      <c r="G176" s="92"/>
      <c r="H176" s="92"/>
      <c r="I176" s="92"/>
      <c r="J176" s="92"/>
    </row>
    <row r="177" spans="1:10" ht="12.75">
      <c r="A177" s="92"/>
      <c r="B177" s="93"/>
      <c r="C177" s="92"/>
      <c r="D177" s="92"/>
      <c r="E177" s="92"/>
      <c r="F177" s="92"/>
      <c r="G177" s="92"/>
      <c r="H177" s="92"/>
      <c r="I177" s="92"/>
      <c r="J177" s="92"/>
    </row>
    <row r="178" spans="1:10" ht="12.75">
      <c r="A178" s="92"/>
      <c r="B178" s="93"/>
      <c r="C178" s="92"/>
      <c r="D178" s="92"/>
      <c r="E178" s="92"/>
      <c r="F178" s="92"/>
      <c r="G178" s="92"/>
      <c r="H178" s="92"/>
      <c r="I178" s="92"/>
      <c r="J178" s="92"/>
    </row>
    <row r="179" spans="1:10" ht="12.75">
      <c r="A179" s="92"/>
      <c r="B179" s="93"/>
      <c r="C179" s="92"/>
      <c r="D179" s="92"/>
      <c r="E179" s="92"/>
      <c r="F179" s="92"/>
      <c r="G179" s="92"/>
      <c r="H179" s="92"/>
      <c r="I179" s="92"/>
      <c r="J179" s="92"/>
    </row>
    <row r="180" spans="1:10" ht="12.75">
      <c r="A180" s="92"/>
      <c r="B180" s="93"/>
      <c r="C180" s="92"/>
      <c r="D180" s="92"/>
      <c r="E180" s="92"/>
      <c r="F180" s="92"/>
      <c r="G180" s="92"/>
      <c r="H180" s="92"/>
      <c r="I180" s="92"/>
      <c r="J180" s="92"/>
    </row>
    <row r="181" spans="1:10" ht="12.75">
      <c r="A181" s="92"/>
      <c r="B181" s="93"/>
      <c r="C181" s="92"/>
      <c r="D181" s="92"/>
      <c r="E181" s="92"/>
      <c r="F181" s="92"/>
      <c r="G181" s="92"/>
      <c r="H181" s="92"/>
      <c r="I181" s="92"/>
      <c r="J181" s="92"/>
    </row>
    <row r="182" spans="1:10" ht="12.75">
      <c r="A182" s="92"/>
      <c r="B182" s="93"/>
      <c r="C182" s="92"/>
      <c r="D182" s="92"/>
      <c r="E182" s="92"/>
      <c r="F182" s="92"/>
      <c r="G182" s="92"/>
      <c r="H182" s="92"/>
      <c r="I182" s="92"/>
      <c r="J182" s="92"/>
    </row>
    <row r="183" spans="1:10" ht="12.75">
      <c r="A183" s="92"/>
      <c r="B183" s="93"/>
      <c r="C183" s="92"/>
      <c r="D183" s="92"/>
      <c r="E183" s="92"/>
      <c r="F183" s="92"/>
      <c r="G183" s="92"/>
      <c r="H183" s="92"/>
      <c r="I183" s="92"/>
      <c r="J183" s="92"/>
    </row>
    <row r="184" spans="1:10" ht="12.75">
      <c r="A184" s="92"/>
      <c r="B184" s="93"/>
      <c r="C184" s="92"/>
      <c r="D184" s="92"/>
      <c r="E184" s="92"/>
      <c r="F184" s="92"/>
      <c r="G184" s="92"/>
      <c r="H184" s="92"/>
      <c r="I184" s="92"/>
      <c r="J184" s="92"/>
    </row>
    <row r="185" spans="1:10" ht="12.75">
      <c r="A185" s="92"/>
      <c r="B185" s="93"/>
      <c r="C185" s="92"/>
      <c r="D185" s="92"/>
      <c r="E185" s="92"/>
      <c r="F185" s="92"/>
      <c r="G185" s="92"/>
      <c r="H185" s="92"/>
      <c r="I185" s="92"/>
      <c r="J185" s="92"/>
    </row>
    <row r="186" spans="1:10" ht="12.75">
      <c r="A186" s="92"/>
      <c r="B186" s="93"/>
      <c r="C186" s="92"/>
      <c r="D186" s="92"/>
      <c r="E186" s="92"/>
      <c r="F186" s="92"/>
      <c r="G186" s="92"/>
      <c r="H186" s="92"/>
      <c r="I186" s="92"/>
      <c r="J186" s="92"/>
    </row>
    <row r="187" spans="1:10" ht="12.75">
      <c r="A187" s="92"/>
      <c r="B187" s="93"/>
      <c r="C187" s="92"/>
      <c r="D187" s="92"/>
      <c r="E187" s="92"/>
      <c r="F187" s="92"/>
      <c r="G187" s="92"/>
      <c r="H187" s="92"/>
      <c r="I187" s="92"/>
      <c r="J187" s="92"/>
    </row>
    <row r="188" spans="1:10" ht="12.75">
      <c r="A188" s="92"/>
      <c r="B188" s="93"/>
      <c r="C188" s="92"/>
      <c r="D188" s="92"/>
      <c r="E188" s="92"/>
      <c r="F188" s="92"/>
      <c r="G188" s="92"/>
      <c r="H188" s="92"/>
      <c r="I188" s="92"/>
      <c r="J188" s="92"/>
    </row>
    <row r="189" spans="1:10" ht="12.75">
      <c r="A189" s="92"/>
      <c r="B189" s="93"/>
      <c r="C189" s="92"/>
      <c r="D189" s="92"/>
      <c r="E189" s="92"/>
      <c r="F189" s="92"/>
      <c r="G189" s="92"/>
      <c r="H189" s="92"/>
      <c r="I189" s="92"/>
      <c r="J189" s="92"/>
    </row>
    <row r="190" spans="1:10" ht="12.75">
      <c r="A190" s="92"/>
      <c r="B190" s="93"/>
      <c r="C190" s="92"/>
      <c r="D190" s="92"/>
      <c r="E190" s="92"/>
      <c r="F190" s="92"/>
      <c r="G190" s="92"/>
      <c r="H190" s="92"/>
      <c r="I190" s="92"/>
      <c r="J190" s="92"/>
    </row>
    <row r="191" spans="1:10" ht="12.75">
      <c r="A191" s="92"/>
      <c r="B191" s="93"/>
      <c r="C191" s="92"/>
      <c r="D191" s="92"/>
      <c r="E191" s="92"/>
      <c r="F191" s="92"/>
      <c r="G191" s="92"/>
      <c r="H191" s="92"/>
      <c r="I191" s="92"/>
      <c r="J191" s="92"/>
    </row>
    <row r="192" spans="1:10" ht="12.75">
      <c r="A192" s="92"/>
      <c r="B192" s="93"/>
      <c r="C192" s="92"/>
      <c r="D192" s="92"/>
      <c r="E192" s="92"/>
      <c r="F192" s="92"/>
      <c r="G192" s="92"/>
      <c r="H192" s="92"/>
      <c r="I192" s="92"/>
      <c r="J192" s="92"/>
    </row>
  </sheetData>
  <sheetProtection/>
  <mergeCells count="57">
    <mergeCell ref="B35:I35"/>
    <mergeCell ref="C7:F7"/>
    <mergeCell ref="E32:I32"/>
    <mergeCell ref="E13:I13"/>
    <mergeCell ref="E14:I14"/>
    <mergeCell ref="E15:I15"/>
    <mergeCell ref="E16:I16"/>
    <mergeCell ref="E17:I17"/>
    <mergeCell ref="E18:I18"/>
    <mergeCell ref="C23:D23"/>
    <mergeCell ref="E34:I34"/>
    <mergeCell ref="E19:I19"/>
    <mergeCell ref="E20:I20"/>
    <mergeCell ref="E21:I21"/>
    <mergeCell ref="E22:I22"/>
    <mergeCell ref="E33:I33"/>
    <mergeCell ref="E27:I27"/>
    <mergeCell ref="E23:I23"/>
    <mergeCell ref="E26:I26"/>
    <mergeCell ref="E29:I29"/>
    <mergeCell ref="C9:D9"/>
    <mergeCell ref="C10:D10"/>
    <mergeCell ref="C11:D11"/>
    <mergeCell ref="C12:D12"/>
    <mergeCell ref="C13:D13"/>
    <mergeCell ref="E28:I28"/>
    <mergeCell ref="C15:D15"/>
    <mergeCell ref="C16:D16"/>
    <mergeCell ref="C17:D17"/>
    <mergeCell ref="E25:I25"/>
    <mergeCell ref="E30:I30"/>
    <mergeCell ref="E31:I31"/>
    <mergeCell ref="E9:I9"/>
    <mergeCell ref="E10:I10"/>
    <mergeCell ref="E11:I11"/>
    <mergeCell ref="E12:I12"/>
    <mergeCell ref="E24:I24"/>
    <mergeCell ref="C25:D25"/>
    <mergeCell ref="C26:D26"/>
    <mergeCell ref="C27:D27"/>
    <mergeCell ref="C28:D28"/>
    <mergeCell ref="C29:D29"/>
    <mergeCell ref="C14:D14"/>
    <mergeCell ref="C19:D19"/>
    <mergeCell ref="C20:D20"/>
    <mergeCell ref="C21:D21"/>
    <mergeCell ref="C22:D22"/>
    <mergeCell ref="F5:F6"/>
    <mergeCell ref="C33:D33"/>
    <mergeCell ref="C34:D34"/>
    <mergeCell ref="C30:D30"/>
    <mergeCell ref="C31:D31"/>
    <mergeCell ref="C32:D32"/>
    <mergeCell ref="C18:D18"/>
    <mergeCell ref="C5:D6"/>
    <mergeCell ref="E5:E6"/>
    <mergeCell ref="C24:D24"/>
  </mergeCells>
  <printOptions horizontalCentered="1"/>
  <pageMargins left="0.31496062992125984" right="0.31496062992125984" top="0.7480314960629921" bottom="0.7480314960629921" header="0.31496062992125984" footer="0.31496062992125984"/>
  <pageSetup horizontalDpi="600" verticalDpi="600" orientation="portrait" paperSize="9" scale="63" r:id="rId2"/>
  <drawing r:id="rId1"/>
</worksheet>
</file>

<file path=xl/worksheets/sheet17.xml><?xml version="1.0" encoding="utf-8"?>
<worksheet xmlns="http://schemas.openxmlformats.org/spreadsheetml/2006/main" xmlns:r="http://schemas.openxmlformats.org/officeDocument/2006/relationships">
  <dimension ref="B2:AH30"/>
  <sheetViews>
    <sheetView view="pageBreakPreview" zoomScaleSheetLayoutView="100" zoomScalePageLayoutView="0" workbookViewId="0" topLeftCell="A1">
      <selection activeCell="AM18" sqref="AM18"/>
    </sheetView>
  </sheetViews>
  <sheetFormatPr defaultColWidth="9.00390625" defaultRowHeight="13.5"/>
  <cols>
    <col min="1" max="34" width="2.50390625" style="1" customWidth="1"/>
    <col min="35" max="35" width="4.50390625" style="1" customWidth="1"/>
    <col min="36" max="16384" width="9.00390625" style="1" customWidth="1"/>
  </cols>
  <sheetData>
    <row r="1" ht="13.5" thickBot="1"/>
    <row r="2" spans="2:34" ht="19.5" customHeight="1">
      <c r="B2" s="670" t="s">
        <v>617</v>
      </c>
      <c r="C2" s="509"/>
      <c r="D2" s="509"/>
      <c r="E2" s="509"/>
      <c r="F2" s="509"/>
      <c r="G2" s="509"/>
      <c r="H2" s="509"/>
      <c r="I2" s="509"/>
      <c r="J2" s="509"/>
      <c r="K2" s="509"/>
      <c r="L2" s="510"/>
      <c r="P2" s="54" t="s">
        <v>602</v>
      </c>
      <c r="Q2" s="29"/>
      <c r="R2" s="29"/>
      <c r="S2" s="29"/>
      <c r="T2" s="29"/>
      <c r="U2" s="29"/>
      <c r="V2" s="29"/>
      <c r="W2" s="29"/>
      <c r="X2" s="29"/>
      <c r="Y2" s="29"/>
      <c r="Z2" s="29"/>
      <c r="AA2" s="29"/>
      <c r="AB2" s="29"/>
      <c r="AC2" s="29"/>
      <c r="AD2" s="29"/>
      <c r="AE2" s="29"/>
      <c r="AF2" s="29"/>
      <c r="AG2" s="29"/>
      <c r="AH2" s="30"/>
    </row>
    <row r="3" spans="2:34" ht="19.5" customHeight="1" thickBot="1">
      <c r="B3" s="511"/>
      <c r="C3" s="512"/>
      <c r="D3" s="512"/>
      <c r="E3" s="512"/>
      <c r="F3" s="512"/>
      <c r="G3" s="512"/>
      <c r="H3" s="512"/>
      <c r="I3" s="512"/>
      <c r="J3" s="512"/>
      <c r="K3" s="512"/>
      <c r="L3" s="513"/>
      <c r="P3" s="55" t="s">
        <v>618</v>
      </c>
      <c r="Q3" s="32"/>
      <c r="R3" s="32"/>
      <c r="S3" s="32"/>
      <c r="T3" s="32"/>
      <c r="U3" s="32"/>
      <c r="V3" s="32"/>
      <c r="W3" s="32"/>
      <c r="X3" s="32"/>
      <c r="Y3" s="32"/>
      <c r="Z3" s="32"/>
      <c r="AA3" s="32"/>
      <c r="AB3" s="32"/>
      <c r="AC3" s="32"/>
      <c r="AD3" s="32"/>
      <c r="AE3" s="32"/>
      <c r="AF3" s="32"/>
      <c r="AG3" s="32"/>
      <c r="AH3" s="33"/>
    </row>
    <row r="4" spans="2:34" ht="13.5" customHeight="1" thickBot="1">
      <c r="B4" s="514"/>
      <c r="C4" s="515"/>
      <c r="D4" s="515"/>
      <c r="E4" s="515"/>
      <c r="F4" s="515"/>
      <c r="G4" s="515"/>
      <c r="H4" s="515"/>
      <c r="I4" s="515"/>
      <c r="J4" s="515"/>
      <c r="K4" s="515"/>
      <c r="L4" s="516"/>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22" t="s">
        <v>183</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22"/>
    </row>
    <row r="8" spans="2:34" ht="13.5"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22"/>
    </row>
    <row r="10" ht="12.75">
      <c r="B10" s="1" t="s">
        <v>184</v>
      </c>
    </row>
    <row r="11" ht="13.5" thickBot="1"/>
    <row r="12" spans="2:34" ht="58.5" customHeight="1">
      <c r="B12" s="523" t="s">
        <v>2</v>
      </c>
      <c r="C12" s="524"/>
      <c r="D12" s="764" t="s">
        <v>582</v>
      </c>
      <c r="E12" s="764"/>
      <c r="F12" s="764"/>
      <c r="G12" s="764"/>
      <c r="H12" s="764"/>
      <c r="I12" s="764"/>
      <c r="J12" s="764"/>
      <c r="K12" s="764"/>
      <c r="L12" s="764"/>
      <c r="M12" s="764"/>
      <c r="N12" s="764"/>
      <c r="O12" s="764"/>
      <c r="P12" s="764"/>
      <c r="Q12" s="764"/>
      <c r="R12" s="764"/>
      <c r="S12" s="764"/>
      <c r="T12" s="764"/>
      <c r="U12" s="764"/>
      <c r="V12" s="764"/>
      <c r="W12" s="765"/>
      <c r="X12" s="785">
        <f>'2-5別1'!B3</f>
        <v>3</v>
      </c>
      <c r="Y12" s="786"/>
      <c r="Z12" s="786"/>
      <c r="AA12" s="786"/>
      <c r="AB12" s="786"/>
      <c r="AC12" s="786"/>
      <c r="AD12" s="786"/>
      <c r="AE12" s="787" t="s">
        <v>313</v>
      </c>
      <c r="AF12" s="787"/>
      <c r="AG12" s="787"/>
      <c r="AH12" s="498"/>
    </row>
    <row r="13" spans="2:33" ht="40.5" customHeight="1">
      <c r="B13" s="751" t="s">
        <v>24</v>
      </c>
      <c r="C13" s="660"/>
      <c r="D13" s="660"/>
      <c r="E13" s="660"/>
      <c r="F13" s="660"/>
      <c r="G13" s="660"/>
      <c r="H13" s="660"/>
      <c r="I13" s="660"/>
      <c r="J13" s="660"/>
      <c r="K13" s="660"/>
      <c r="L13" s="660"/>
      <c r="M13" s="660"/>
      <c r="N13" s="660"/>
      <c r="O13" s="660"/>
      <c r="P13" s="660"/>
      <c r="Q13" s="660"/>
      <c r="R13" s="660"/>
      <c r="S13" s="660"/>
      <c r="T13" s="660"/>
      <c r="U13" s="660"/>
      <c r="V13" s="660"/>
      <c r="W13" s="660"/>
      <c r="X13" s="741" t="str">
        <f>IF(X12&gt;0,"算定可","算定不可")</f>
        <v>算定可</v>
      </c>
      <c r="Y13" s="741"/>
      <c r="Z13" s="741"/>
      <c r="AA13" s="741"/>
      <c r="AB13" s="741"/>
      <c r="AC13" s="741"/>
      <c r="AD13" s="741"/>
      <c r="AE13" s="741"/>
      <c r="AF13" s="741"/>
      <c r="AG13" s="742"/>
    </row>
    <row r="14" spans="2:33" ht="40.5" customHeight="1" thickBot="1">
      <c r="B14" s="749" t="s">
        <v>25</v>
      </c>
      <c r="C14" s="750"/>
      <c r="D14" s="750"/>
      <c r="E14" s="750"/>
      <c r="F14" s="750"/>
      <c r="G14" s="750"/>
      <c r="H14" s="750"/>
      <c r="I14" s="750"/>
      <c r="J14" s="750"/>
      <c r="K14" s="750"/>
      <c r="L14" s="750"/>
      <c r="M14" s="750"/>
      <c r="N14" s="750"/>
      <c r="O14" s="750"/>
      <c r="P14" s="750"/>
      <c r="Q14" s="750"/>
      <c r="R14" s="750"/>
      <c r="S14" s="750"/>
      <c r="T14" s="750"/>
      <c r="U14" s="750"/>
      <c r="V14" s="750"/>
      <c r="W14" s="750"/>
      <c r="X14" s="19"/>
      <c r="Y14" s="20"/>
      <c r="Z14" s="20"/>
      <c r="AA14" s="20"/>
      <c r="AB14" s="20"/>
      <c r="AC14" s="20">
        <f>IF(X13="算定可",2,0)</f>
        <v>2</v>
      </c>
      <c r="AD14" s="20"/>
      <c r="AE14" s="20"/>
      <c r="AF14" s="20"/>
      <c r="AG14" s="21"/>
    </row>
    <row r="16" ht="12.75">
      <c r="B16" s="1" t="s">
        <v>37</v>
      </c>
    </row>
    <row r="17" spans="3:5" ht="12.75">
      <c r="C17" s="1" t="s">
        <v>0</v>
      </c>
      <c r="E17" s="1" t="s">
        <v>676</v>
      </c>
    </row>
    <row r="18" spans="5:34" ht="12.75">
      <c r="E18" s="1" t="s">
        <v>619</v>
      </c>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row>
    <row r="19" spans="3:34" ht="12.75">
      <c r="C19" s="1" t="s">
        <v>185</v>
      </c>
      <c r="E19" s="326" t="s">
        <v>186</v>
      </c>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row>
    <row r="20" spans="5:34" ht="12.75">
      <c r="E20" s="326" t="s">
        <v>187</v>
      </c>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row>
    <row r="29" spans="25:26" ht="12.75">
      <c r="Y29" s="11" t="s">
        <v>51</v>
      </c>
      <c r="Z29" s="11" t="s">
        <v>52</v>
      </c>
    </row>
    <row r="30" spans="25:26" ht="12.75">
      <c r="Y30" s="11" t="s">
        <v>46</v>
      </c>
      <c r="Z30" s="11" t="s">
        <v>47</v>
      </c>
    </row>
  </sheetData>
  <sheetProtection password="CC3D" sheet="1"/>
  <mergeCells count="9">
    <mergeCell ref="B2:L4"/>
    <mergeCell ref="B13:W13"/>
    <mergeCell ref="X13:AG13"/>
    <mergeCell ref="B14:W14"/>
    <mergeCell ref="B7:AG8"/>
    <mergeCell ref="B12:C12"/>
    <mergeCell ref="D12:W12"/>
    <mergeCell ref="X12:AD12"/>
    <mergeCell ref="AE12:AG12"/>
  </mergeCells>
  <dataValidations count="1">
    <dataValidation type="list" allowBlank="1" showInputMessage="1" showErrorMessage="1" sqref="AH12">
      <formula1>$Y$29:$Z$29</formula1>
    </dataValidation>
  </dataValidation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F17"/>
  <sheetViews>
    <sheetView view="pageBreakPreview" zoomScale="115" zoomScaleSheetLayoutView="115" zoomScalePageLayoutView="0" workbookViewId="0" topLeftCell="A1">
      <selection activeCell="B11" sqref="B11"/>
    </sheetView>
  </sheetViews>
  <sheetFormatPr defaultColWidth="9.00390625" defaultRowHeight="13.5"/>
  <cols>
    <col min="1" max="1" width="4.625" style="88" customWidth="1"/>
    <col min="2" max="2" width="17.50390625" style="0" customWidth="1"/>
    <col min="3" max="3" width="31.75390625" style="0" customWidth="1"/>
    <col min="4" max="4" width="35.25390625" style="0" customWidth="1"/>
    <col min="11" max="11" width="13.75390625" style="0" customWidth="1"/>
    <col min="12" max="12" width="8.875" style="0" customWidth="1"/>
  </cols>
  <sheetData>
    <row r="1" ht="16.5" customHeight="1">
      <c r="B1" s="220" t="s">
        <v>620</v>
      </c>
    </row>
    <row r="2" ht="16.5" customHeight="1">
      <c r="B2" s="219" t="s">
        <v>188</v>
      </c>
    </row>
    <row r="3" ht="7.5" customHeight="1" thickBot="1">
      <c r="B3" s="467">
        <f>COUNTIF(B5:B14,"*")</f>
        <v>3</v>
      </c>
    </row>
    <row r="4" spans="1:4" ht="31.5" customHeight="1" thickBot="1">
      <c r="A4" s="110" t="s">
        <v>133</v>
      </c>
      <c r="B4" s="111" t="s">
        <v>134</v>
      </c>
      <c r="C4" s="112" t="s">
        <v>312</v>
      </c>
      <c r="D4" s="113" t="s">
        <v>189</v>
      </c>
    </row>
    <row r="5" spans="1:4" ht="25.5" customHeight="1" thickTop="1">
      <c r="A5" s="89">
        <v>1</v>
      </c>
      <c r="B5" s="86" t="s">
        <v>686</v>
      </c>
      <c r="C5" s="136">
        <v>42095</v>
      </c>
      <c r="D5" s="106" t="s">
        <v>190</v>
      </c>
    </row>
    <row r="6" spans="1:32" ht="25.5" customHeight="1">
      <c r="A6" s="90">
        <v>2</v>
      </c>
      <c r="B6" s="87" t="s">
        <v>687</v>
      </c>
      <c r="C6" s="94">
        <v>42491</v>
      </c>
      <c r="D6" s="107" t="s">
        <v>191</v>
      </c>
      <c r="AF6" t="s">
        <v>190</v>
      </c>
    </row>
    <row r="7" spans="1:32" ht="25.5" customHeight="1">
      <c r="A7" s="90">
        <v>3</v>
      </c>
      <c r="B7" s="87" t="s">
        <v>687</v>
      </c>
      <c r="C7" s="94">
        <v>43009</v>
      </c>
      <c r="D7" s="107" t="s">
        <v>192</v>
      </c>
      <c r="AF7" t="s">
        <v>191</v>
      </c>
    </row>
    <row r="8" spans="1:32" ht="25.5" customHeight="1">
      <c r="A8" s="90">
        <v>4</v>
      </c>
      <c r="B8" s="87"/>
      <c r="C8" s="94"/>
      <c r="D8" s="107"/>
      <c r="AF8" t="s">
        <v>192</v>
      </c>
    </row>
    <row r="9" spans="1:4" ht="25.5" customHeight="1">
      <c r="A9" s="90">
        <v>5</v>
      </c>
      <c r="B9" s="87"/>
      <c r="C9" s="94"/>
      <c r="D9" s="107"/>
    </row>
    <row r="10" spans="1:4" ht="25.5" customHeight="1">
      <c r="A10" s="90">
        <v>6</v>
      </c>
      <c r="B10" s="87"/>
      <c r="C10" s="94"/>
      <c r="D10" s="107"/>
    </row>
    <row r="11" spans="1:4" ht="25.5" customHeight="1">
      <c r="A11" s="90">
        <v>7</v>
      </c>
      <c r="B11" s="87"/>
      <c r="C11" s="94"/>
      <c r="D11" s="107"/>
    </row>
    <row r="12" spans="1:4" ht="25.5" customHeight="1">
      <c r="A12" s="90">
        <v>8</v>
      </c>
      <c r="B12" s="87"/>
      <c r="C12" s="94"/>
      <c r="D12" s="107"/>
    </row>
    <row r="13" spans="1:4" ht="25.5" customHeight="1">
      <c r="A13" s="90">
        <v>9</v>
      </c>
      <c r="B13" s="87"/>
      <c r="C13" s="94"/>
      <c r="D13" s="107"/>
    </row>
    <row r="14" spans="1:4" ht="27" customHeight="1" thickBot="1">
      <c r="A14" s="102">
        <v>10</v>
      </c>
      <c r="B14" s="98"/>
      <c r="C14" s="499"/>
      <c r="D14" s="497"/>
    </row>
    <row r="15" spans="1:4" ht="25.5" customHeight="1">
      <c r="A15" s="788" t="s">
        <v>459</v>
      </c>
      <c r="B15" s="788"/>
      <c r="C15" s="788"/>
      <c r="D15" s="788"/>
    </row>
    <row r="16" spans="1:32" ht="25.5" customHeight="1">
      <c r="A16" s="1" t="s">
        <v>194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5" customHeight="1">
      <c r="A17" s="1" t="s">
        <v>195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ht="25.5" customHeight="1"/>
    <row r="19" ht="25.5" customHeight="1"/>
    <row r="20" ht="25.5" customHeight="1"/>
    <row r="21" ht="25.5" customHeight="1"/>
    <row r="22" ht="25.5" customHeight="1"/>
  </sheetData>
  <sheetProtection/>
  <mergeCells count="1">
    <mergeCell ref="A15:D15"/>
  </mergeCells>
  <dataValidations count="1">
    <dataValidation type="list" allowBlank="1" showInputMessage="1" showErrorMessage="1" sqref="D5:D14">
      <formula1>$AF$6:$AF$8</formula1>
    </dataValidation>
  </dataValidations>
  <printOptions/>
  <pageMargins left="0.7" right="0.7" top="0.75" bottom="0.75" header="0.3" footer="0.3"/>
  <pageSetup horizontalDpi="600" verticalDpi="600" orientation="portrait" paperSize="9" scale="87" r:id="rId2"/>
  <drawing r:id="rId1"/>
</worksheet>
</file>

<file path=xl/worksheets/sheet19.xml><?xml version="1.0" encoding="utf-8"?>
<worksheet xmlns="http://schemas.openxmlformats.org/spreadsheetml/2006/main" xmlns:r="http://schemas.openxmlformats.org/officeDocument/2006/relationships">
  <dimension ref="B2:AN25"/>
  <sheetViews>
    <sheetView view="pageBreakPreview" zoomScaleSheetLayoutView="100" zoomScalePageLayoutView="0" workbookViewId="0" topLeftCell="A1">
      <selection activeCell="X11" sqref="X11:AG11"/>
    </sheetView>
  </sheetViews>
  <sheetFormatPr defaultColWidth="9.00390625" defaultRowHeight="13.5"/>
  <cols>
    <col min="1" max="20" width="2.50390625" style="1" customWidth="1"/>
    <col min="21" max="21" width="3.25390625" style="1" customWidth="1"/>
    <col min="22" max="23" width="2.50390625" style="1" customWidth="1"/>
    <col min="24" max="33" width="2.75390625" style="1" customWidth="1"/>
    <col min="34" max="35" width="2.50390625" style="1" customWidth="1"/>
    <col min="36" max="36" width="13.875" style="1" bestFit="1" customWidth="1"/>
    <col min="37" max="16384" width="9.00390625" style="1" customWidth="1"/>
  </cols>
  <sheetData>
    <row r="1" ht="13.5" thickBot="1"/>
    <row r="2" spans="2:34" ht="13.5" customHeight="1">
      <c r="B2" s="670" t="s">
        <v>621</v>
      </c>
      <c r="C2" s="509"/>
      <c r="D2" s="509"/>
      <c r="E2" s="509"/>
      <c r="F2" s="509"/>
      <c r="G2" s="509"/>
      <c r="H2" s="509"/>
      <c r="I2" s="509"/>
      <c r="J2" s="509"/>
      <c r="K2" s="509"/>
      <c r="L2" s="510"/>
      <c r="R2" s="54" t="s">
        <v>622</v>
      </c>
      <c r="S2" s="29"/>
      <c r="T2" s="29"/>
      <c r="U2" s="29"/>
      <c r="V2" s="29"/>
      <c r="W2" s="29"/>
      <c r="X2" s="29"/>
      <c r="Y2" s="29"/>
      <c r="Z2" s="29"/>
      <c r="AA2" s="29"/>
      <c r="AB2" s="29"/>
      <c r="AC2" s="29"/>
      <c r="AD2" s="29"/>
      <c r="AE2" s="29"/>
      <c r="AF2" s="29"/>
      <c r="AG2" s="29"/>
      <c r="AH2" s="30"/>
    </row>
    <row r="3" spans="2:34" ht="13.5" customHeight="1" thickBot="1">
      <c r="B3" s="511"/>
      <c r="C3" s="512"/>
      <c r="D3" s="512"/>
      <c r="E3" s="512"/>
      <c r="F3" s="512"/>
      <c r="G3" s="512"/>
      <c r="H3" s="512"/>
      <c r="I3" s="512"/>
      <c r="J3" s="512"/>
      <c r="K3" s="512"/>
      <c r="L3" s="513"/>
      <c r="R3" s="55" t="s">
        <v>623</v>
      </c>
      <c r="S3" s="32"/>
      <c r="T3" s="32"/>
      <c r="U3" s="32"/>
      <c r="V3" s="32"/>
      <c r="W3" s="32"/>
      <c r="X3" s="32"/>
      <c r="Y3" s="32"/>
      <c r="Z3" s="32"/>
      <c r="AA3" s="32"/>
      <c r="AB3" s="32"/>
      <c r="AC3" s="32"/>
      <c r="AD3" s="32"/>
      <c r="AE3" s="32"/>
      <c r="AF3" s="32"/>
      <c r="AG3" s="32"/>
      <c r="AH3" s="33"/>
    </row>
    <row r="4" spans="2:35" ht="13.5" customHeight="1" thickBot="1">
      <c r="B4" s="514"/>
      <c r="C4" s="515"/>
      <c r="D4" s="515"/>
      <c r="E4" s="515"/>
      <c r="F4" s="515"/>
      <c r="G4" s="515"/>
      <c r="H4" s="515"/>
      <c r="I4" s="515"/>
      <c r="J4" s="515"/>
      <c r="K4" s="515"/>
      <c r="L4" s="516"/>
      <c r="T4" s="224"/>
      <c r="U4" s="28"/>
      <c r="V4" s="28"/>
      <c r="W4" s="28"/>
      <c r="X4" s="28"/>
      <c r="Y4" s="28"/>
      <c r="Z4" s="28"/>
      <c r="AA4" s="28"/>
      <c r="AB4" s="28"/>
      <c r="AC4" s="28"/>
      <c r="AD4" s="28"/>
      <c r="AE4" s="28"/>
      <c r="AF4" s="28"/>
      <c r="AG4" s="28"/>
      <c r="AH4" s="28"/>
      <c r="AI4" s="28"/>
    </row>
    <row r="5" spans="29:40" ht="12.75">
      <c r="AC5" s="28"/>
      <c r="AD5" s="28"/>
      <c r="AE5" s="28"/>
      <c r="AF5" s="28"/>
      <c r="AG5" s="28"/>
      <c r="AH5" s="28"/>
      <c r="AI5" s="28"/>
      <c r="AJ5" s="395"/>
      <c r="AK5" s="395"/>
      <c r="AL5" s="395"/>
      <c r="AM5" s="395"/>
      <c r="AN5" s="395"/>
    </row>
    <row r="6" spans="2:40" ht="13.5" customHeight="1">
      <c r="B6" s="522" t="s">
        <v>400</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J6" s="395"/>
      <c r="AK6" s="395" t="s">
        <v>591</v>
      </c>
      <c r="AL6" s="395"/>
      <c r="AM6" s="395"/>
      <c r="AN6" s="395"/>
    </row>
    <row r="7" spans="2:40"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J7" s="395"/>
      <c r="AK7" s="395" t="s">
        <v>592</v>
      </c>
      <c r="AL7" s="395"/>
      <c r="AM7" s="395"/>
      <c r="AN7" s="395"/>
    </row>
    <row r="8" spans="36:40" ht="12.75">
      <c r="AJ8" s="395"/>
      <c r="AK8" s="395"/>
      <c r="AL8" s="395"/>
      <c r="AM8" s="395"/>
      <c r="AN8" s="395"/>
    </row>
    <row r="9" spans="2:40" ht="13.5" thickBot="1">
      <c r="B9" s="1" t="s">
        <v>417</v>
      </c>
      <c r="AJ9" s="395"/>
      <c r="AK9" s="395"/>
      <c r="AL9" s="395"/>
      <c r="AM9" s="395"/>
      <c r="AN9" s="395"/>
    </row>
    <row r="10" spans="2:40" ht="68.25" customHeight="1" thickBot="1" thickTop="1">
      <c r="B10" s="791" t="s">
        <v>583</v>
      </c>
      <c r="C10" s="792"/>
      <c r="D10" s="792"/>
      <c r="E10" s="792"/>
      <c r="F10" s="792"/>
      <c r="G10" s="792"/>
      <c r="H10" s="792"/>
      <c r="I10" s="792"/>
      <c r="J10" s="792"/>
      <c r="K10" s="792"/>
      <c r="L10" s="792"/>
      <c r="M10" s="792"/>
      <c r="N10" s="792"/>
      <c r="O10" s="792"/>
      <c r="P10" s="792"/>
      <c r="Q10" s="792"/>
      <c r="R10" s="792"/>
      <c r="S10" s="792"/>
      <c r="T10" s="792"/>
      <c r="U10" s="792"/>
      <c r="V10" s="792"/>
      <c r="W10" s="793"/>
      <c r="X10" s="519" t="s">
        <v>5</v>
      </c>
      <c r="Y10" s="520"/>
      <c r="Z10" s="520"/>
      <c r="AA10" s="520"/>
      <c r="AB10" s="520"/>
      <c r="AC10" s="520"/>
      <c r="AD10" s="520"/>
      <c r="AE10" s="520"/>
      <c r="AF10" s="520"/>
      <c r="AG10" s="521"/>
      <c r="AJ10" s="394" t="s">
        <v>5</v>
      </c>
      <c r="AK10" s="394" t="s">
        <v>6</v>
      </c>
      <c r="AL10" s="394"/>
      <c r="AM10" s="395"/>
      <c r="AN10" s="395"/>
    </row>
    <row r="11" spans="2:38" ht="68.25" customHeight="1" thickBot="1" thickTop="1">
      <c r="B11" s="790" t="s">
        <v>584</v>
      </c>
      <c r="C11" s="558"/>
      <c r="D11" s="558"/>
      <c r="E11" s="558"/>
      <c r="F11" s="558"/>
      <c r="G11" s="558"/>
      <c r="H11" s="558"/>
      <c r="I11" s="558"/>
      <c r="J11" s="558"/>
      <c r="K11" s="558"/>
      <c r="L11" s="558"/>
      <c r="M11" s="558"/>
      <c r="N11" s="558"/>
      <c r="O11" s="558"/>
      <c r="P11" s="558"/>
      <c r="Q11" s="558"/>
      <c r="R11" s="558"/>
      <c r="S11" s="558"/>
      <c r="T11" s="558"/>
      <c r="U11" s="558"/>
      <c r="V11" s="558"/>
      <c r="W11" s="558"/>
      <c r="X11" s="519" t="s">
        <v>591</v>
      </c>
      <c r="Y11" s="520"/>
      <c r="Z11" s="520"/>
      <c r="AA11" s="520"/>
      <c r="AB11" s="520"/>
      <c r="AC11" s="520"/>
      <c r="AD11" s="520"/>
      <c r="AE11" s="520"/>
      <c r="AF11" s="520"/>
      <c r="AG11" s="521"/>
      <c r="AJ11" s="394" t="s">
        <v>126</v>
      </c>
      <c r="AK11" s="394" t="s">
        <v>127</v>
      </c>
      <c r="AL11" s="394"/>
    </row>
    <row r="12" spans="2:38" ht="40.5" customHeight="1" thickBot="1" thickTop="1">
      <c r="B12" s="749" t="s">
        <v>24</v>
      </c>
      <c r="C12" s="750"/>
      <c r="D12" s="750"/>
      <c r="E12" s="750"/>
      <c r="F12" s="750"/>
      <c r="G12" s="750"/>
      <c r="H12" s="750"/>
      <c r="I12" s="750"/>
      <c r="J12" s="750"/>
      <c r="K12" s="750"/>
      <c r="L12" s="750"/>
      <c r="M12" s="750"/>
      <c r="N12" s="750"/>
      <c r="O12" s="750"/>
      <c r="P12" s="750"/>
      <c r="Q12" s="750"/>
      <c r="R12" s="750"/>
      <c r="S12" s="750"/>
      <c r="T12" s="750"/>
      <c r="U12" s="750"/>
      <c r="V12" s="750"/>
      <c r="W12" s="750"/>
      <c r="X12" s="794" t="str">
        <f>IF(AND(X10="受けている。",X11="備蓄している。/訓練を実施している。"),"算定可","算定不可")</f>
        <v>算定可</v>
      </c>
      <c r="Y12" s="795"/>
      <c r="Z12" s="795"/>
      <c r="AA12" s="795"/>
      <c r="AB12" s="795"/>
      <c r="AC12" s="795"/>
      <c r="AD12" s="795"/>
      <c r="AE12" s="795"/>
      <c r="AF12" s="795"/>
      <c r="AG12" s="796"/>
      <c r="AJ12" s="393"/>
      <c r="AK12" s="393"/>
      <c r="AL12" s="393"/>
    </row>
    <row r="13" spans="2:33" ht="31.5" customHeight="1" thickBot="1">
      <c r="B13" s="671" t="s">
        <v>25</v>
      </c>
      <c r="C13" s="672"/>
      <c r="D13" s="672"/>
      <c r="E13" s="672"/>
      <c r="F13" s="672"/>
      <c r="G13" s="672"/>
      <c r="H13" s="672"/>
      <c r="I13" s="672"/>
      <c r="J13" s="789"/>
      <c r="K13" s="372"/>
      <c r="L13" s="24"/>
      <c r="M13" s="24"/>
      <c r="N13" s="24"/>
      <c r="O13" s="24"/>
      <c r="P13" s="24"/>
      <c r="Q13" s="24"/>
      <c r="R13" s="24"/>
      <c r="S13" s="24"/>
      <c r="T13" s="24"/>
      <c r="U13" s="24">
        <f>IF(X12="算定可",4,0)</f>
        <v>4</v>
      </c>
      <c r="V13" s="24"/>
      <c r="W13" s="24"/>
      <c r="X13" s="24"/>
      <c r="Y13" s="24"/>
      <c r="Z13" s="24"/>
      <c r="AA13" s="24"/>
      <c r="AB13" s="24"/>
      <c r="AC13" s="24"/>
      <c r="AD13" s="24"/>
      <c r="AE13" s="24"/>
      <c r="AF13" s="24"/>
      <c r="AG13" s="25"/>
    </row>
    <row r="14" spans="2:33" ht="37.5" customHeight="1">
      <c r="B14" s="48"/>
      <c r="C14" s="48"/>
      <c r="D14" s="48"/>
      <c r="E14" s="48"/>
      <c r="F14" s="48"/>
      <c r="G14" s="48"/>
      <c r="H14" s="48"/>
      <c r="I14" s="48"/>
      <c r="J14" s="48"/>
      <c r="K14" s="48"/>
      <c r="L14" s="48"/>
      <c r="M14" s="48"/>
      <c r="N14" s="48"/>
      <c r="O14" s="48"/>
      <c r="P14" s="48"/>
      <c r="Q14" s="48"/>
      <c r="R14" s="48"/>
      <c r="S14" s="48"/>
      <c r="T14" s="48"/>
      <c r="U14" s="48"/>
      <c r="V14" s="48"/>
      <c r="W14" s="48"/>
      <c r="X14" s="49"/>
      <c r="Y14" s="49"/>
      <c r="Z14" s="49"/>
      <c r="AA14" s="49"/>
      <c r="AB14" s="49"/>
      <c r="AC14" s="49"/>
      <c r="AD14" s="49"/>
      <c r="AE14" s="49"/>
      <c r="AF14" s="49"/>
      <c r="AG14" s="49"/>
    </row>
    <row r="15" ht="12.75">
      <c r="B15" s="1" t="s">
        <v>37</v>
      </c>
    </row>
    <row r="16" spans="3:5" ht="12.75">
      <c r="C16" s="1" t="s">
        <v>0</v>
      </c>
      <c r="E16" s="1" t="s">
        <v>9</v>
      </c>
    </row>
    <row r="17" spans="3:5" ht="12.75">
      <c r="C17" s="1" t="s">
        <v>0</v>
      </c>
      <c r="E17" s="1" t="s">
        <v>48</v>
      </c>
    </row>
    <row r="18" ht="12.75">
      <c r="D18" s="1" t="s">
        <v>100</v>
      </c>
    </row>
    <row r="19" ht="12.75">
      <c r="D19" s="1" t="s">
        <v>78</v>
      </c>
    </row>
    <row r="20" spans="3:5" ht="12.75">
      <c r="C20" s="1" t="s">
        <v>0</v>
      </c>
      <c r="E20" s="1" t="s">
        <v>49</v>
      </c>
    </row>
    <row r="21" ht="12.75">
      <c r="D21" s="1" t="s">
        <v>58</v>
      </c>
    </row>
    <row r="22" ht="13.5" thickBot="1"/>
    <row r="23" spans="2:34" ht="30" customHeight="1">
      <c r="B23" s="327" t="s">
        <v>380</v>
      </c>
      <c r="C23" s="328"/>
      <c r="D23" s="328"/>
      <c r="E23" s="328"/>
      <c r="F23" s="328"/>
      <c r="G23" s="328"/>
      <c r="H23" s="328"/>
      <c r="I23" s="328"/>
      <c r="J23" s="328"/>
      <c r="K23" s="328"/>
      <c r="L23" s="328"/>
      <c r="M23" s="328"/>
      <c r="N23" s="328"/>
      <c r="O23" s="328"/>
      <c r="P23" s="328"/>
      <c r="Q23" s="328"/>
      <c r="R23" s="328"/>
      <c r="S23" s="328"/>
      <c r="T23" s="328"/>
      <c r="U23" s="328"/>
      <c r="V23" s="329"/>
      <c r="W23" s="329"/>
      <c r="X23" s="329"/>
      <c r="Y23" s="329"/>
      <c r="Z23" s="329"/>
      <c r="AA23" s="329"/>
      <c r="AB23" s="329"/>
      <c r="AC23" s="329"/>
      <c r="AD23" s="329"/>
      <c r="AE23" s="329"/>
      <c r="AF23" s="329"/>
      <c r="AG23" s="330"/>
      <c r="AH23" s="299"/>
    </row>
    <row r="24" spans="2:34" ht="30" customHeight="1">
      <c r="B24" s="337"/>
      <c r="C24" s="338" t="s">
        <v>460</v>
      </c>
      <c r="D24" s="338"/>
      <c r="E24" s="338" t="s">
        <v>461</v>
      </c>
      <c r="F24" s="338"/>
      <c r="G24" s="338"/>
      <c r="H24" s="338"/>
      <c r="I24" s="338"/>
      <c r="J24" s="338"/>
      <c r="K24" s="338"/>
      <c r="L24" s="338"/>
      <c r="M24" s="338"/>
      <c r="N24" s="338"/>
      <c r="O24" s="338"/>
      <c r="P24" s="338"/>
      <c r="Q24" s="338"/>
      <c r="R24" s="338"/>
      <c r="S24" s="338"/>
      <c r="T24" s="338"/>
      <c r="U24" s="338"/>
      <c r="V24" s="339"/>
      <c r="W24" s="339"/>
      <c r="X24" s="339"/>
      <c r="Y24" s="339"/>
      <c r="Z24" s="339"/>
      <c r="AA24" s="339"/>
      <c r="AB24" s="339"/>
      <c r="AC24" s="339"/>
      <c r="AD24" s="339"/>
      <c r="AE24" s="339"/>
      <c r="AF24" s="339"/>
      <c r="AG24" s="340"/>
      <c r="AH24" s="299"/>
    </row>
    <row r="25" spans="2:34" ht="30" customHeight="1" thickBot="1">
      <c r="B25" s="331"/>
      <c r="C25" s="332"/>
      <c r="D25" s="332"/>
      <c r="E25" s="332" t="s">
        <v>462</v>
      </c>
      <c r="F25" s="332"/>
      <c r="G25" s="332"/>
      <c r="H25" s="332"/>
      <c r="I25" s="332"/>
      <c r="J25" s="332"/>
      <c r="K25" s="332"/>
      <c r="L25" s="332"/>
      <c r="M25" s="332"/>
      <c r="N25" s="332"/>
      <c r="O25" s="332"/>
      <c r="P25" s="332"/>
      <c r="Q25" s="332"/>
      <c r="R25" s="332"/>
      <c r="S25" s="332"/>
      <c r="T25" s="332"/>
      <c r="U25" s="332"/>
      <c r="V25" s="333"/>
      <c r="W25" s="333"/>
      <c r="X25" s="333"/>
      <c r="Y25" s="333"/>
      <c r="Z25" s="333"/>
      <c r="AA25" s="333"/>
      <c r="AB25" s="333"/>
      <c r="AC25" s="333"/>
      <c r="AD25" s="333"/>
      <c r="AE25" s="333"/>
      <c r="AF25" s="333"/>
      <c r="AG25" s="334"/>
      <c r="AH25" s="299"/>
    </row>
  </sheetData>
  <sheetProtection password="CC3D" sheet="1" selectLockedCells="1"/>
  <mergeCells count="9">
    <mergeCell ref="B2:L4"/>
    <mergeCell ref="B13:J13"/>
    <mergeCell ref="B11:W11"/>
    <mergeCell ref="X11:AG11"/>
    <mergeCell ref="B6:AG7"/>
    <mergeCell ref="B10:W10"/>
    <mergeCell ref="X10:AG10"/>
    <mergeCell ref="B12:W12"/>
    <mergeCell ref="X12:AG12"/>
  </mergeCells>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rintOptions/>
  <pageMargins left="0.75" right="0.75" top="1" bottom="1" header="0.512" footer="0.512"/>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2:N63"/>
  <sheetViews>
    <sheetView view="pageBreakPreview" zoomScale="70" zoomScaleSheetLayoutView="70" zoomScalePageLayoutView="0" workbookViewId="0" topLeftCell="A1">
      <selection activeCell="G16" sqref="G16"/>
    </sheetView>
  </sheetViews>
  <sheetFormatPr defaultColWidth="9.00390625" defaultRowHeight="13.5"/>
  <cols>
    <col min="1" max="1" width="18.50390625" style="0" customWidth="1"/>
    <col min="2" max="2" width="21.50390625" style="0" customWidth="1"/>
    <col min="3" max="3" width="19.625" style="0" customWidth="1"/>
    <col min="4" max="4" width="36.25390625" style="0" customWidth="1"/>
    <col min="5" max="5" width="20.75390625" style="0" customWidth="1"/>
    <col min="6" max="6" width="28.75390625" style="0" customWidth="1"/>
    <col min="7" max="7" width="20.75390625" style="0" customWidth="1"/>
  </cols>
  <sheetData>
    <row r="2" spans="1:6" ht="15.75">
      <c r="A2" s="213" t="s">
        <v>446</v>
      </c>
      <c r="B2" s="139"/>
      <c r="C2" s="145"/>
      <c r="D2" s="145"/>
      <c r="E2" s="145"/>
      <c r="F2" s="145"/>
    </row>
    <row r="3" spans="1:6" ht="15.75">
      <c r="A3" s="213"/>
      <c r="B3" s="139"/>
      <c r="C3" s="145"/>
      <c r="D3" s="145"/>
      <c r="E3" s="145"/>
      <c r="F3" s="145"/>
    </row>
    <row r="4" spans="1:6" ht="15.75">
      <c r="A4" s="143" t="s">
        <v>251</v>
      </c>
      <c r="B4" s="139"/>
      <c r="C4" s="145"/>
      <c r="D4" s="145"/>
      <c r="E4" s="145"/>
      <c r="F4" s="145"/>
    </row>
    <row r="5" spans="1:6" ht="15.75">
      <c r="A5" s="145"/>
      <c r="B5" s="145"/>
      <c r="C5" s="145"/>
      <c r="D5" s="145"/>
      <c r="E5" s="145"/>
      <c r="F5" s="145"/>
    </row>
    <row r="6" spans="1:6" s="64" customFormat="1" ht="15.75">
      <c r="A6" s="214" t="s">
        <v>320</v>
      </c>
      <c r="B6" s="174"/>
      <c r="C6" s="174"/>
      <c r="D6" s="174"/>
      <c r="E6" s="174"/>
      <c r="F6" s="174"/>
    </row>
    <row r="7" spans="1:6" s="64" customFormat="1" ht="15.75">
      <c r="A7" s="214"/>
      <c r="B7" s="174"/>
      <c r="C7" s="174"/>
      <c r="D7" s="174"/>
      <c r="E7" s="174"/>
      <c r="F7" s="174"/>
    </row>
    <row r="8" spans="1:6" s="64" customFormat="1" ht="15.75">
      <c r="A8" s="214" t="s">
        <v>325</v>
      </c>
      <c r="B8" s="174"/>
      <c r="C8" s="174"/>
      <c r="D8" s="174"/>
      <c r="E8" s="174"/>
      <c r="F8" s="174"/>
    </row>
    <row r="9" spans="1:6" s="64" customFormat="1" ht="16.5" thickBot="1">
      <c r="A9" s="214"/>
      <c r="B9" s="174"/>
      <c r="C9" s="174"/>
      <c r="D9" s="174"/>
      <c r="E9" s="174"/>
      <c r="F9" s="174"/>
    </row>
    <row r="10" spans="1:8" s="64" customFormat="1" ht="52.5" customHeight="1" thickBot="1">
      <c r="A10" s="583" t="s">
        <v>321</v>
      </c>
      <c r="B10" s="584"/>
      <c r="C10" s="174"/>
      <c r="D10" s="174"/>
      <c r="E10" s="174"/>
      <c r="F10" s="479"/>
      <c r="G10" s="480" t="s">
        <v>322</v>
      </c>
      <c r="H10" s="480"/>
    </row>
    <row r="11" spans="1:8" s="64" customFormat="1" ht="66.75" customHeight="1" thickBot="1" thickTop="1">
      <c r="A11" s="585"/>
      <c r="B11" s="586"/>
      <c r="C11" s="174"/>
      <c r="D11" s="174"/>
      <c r="E11" s="174"/>
      <c r="F11" s="479"/>
      <c r="G11" s="480" t="s">
        <v>323</v>
      </c>
      <c r="H11" s="480"/>
    </row>
    <row r="12" spans="1:8" s="64" customFormat="1" ht="16.5" thickTop="1">
      <c r="A12" s="214"/>
      <c r="B12" s="174"/>
      <c r="C12" s="174"/>
      <c r="D12" s="174"/>
      <c r="E12" s="174"/>
      <c r="F12" s="479"/>
      <c r="G12" s="480"/>
      <c r="H12" s="480"/>
    </row>
    <row r="13" spans="1:8" s="64" customFormat="1" ht="15.75">
      <c r="A13" s="214"/>
      <c r="B13" s="174"/>
      <c r="C13" s="174"/>
      <c r="D13" s="174"/>
      <c r="E13" s="174"/>
      <c r="F13" s="479"/>
      <c r="G13" s="480"/>
      <c r="H13" s="480"/>
    </row>
    <row r="14" spans="1:14" ht="15.75">
      <c r="A14" s="174" t="s">
        <v>326</v>
      </c>
      <c r="B14" s="174"/>
      <c r="C14" s="174"/>
      <c r="D14" s="174"/>
      <c r="E14" s="174"/>
      <c r="F14" s="479"/>
      <c r="G14" s="480"/>
      <c r="H14" s="480"/>
      <c r="I14" s="64"/>
      <c r="J14" s="64"/>
      <c r="K14" s="64"/>
      <c r="L14" s="64"/>
      <c r="M14" s="64"/>
      <c r="N14" s="64"/>
    </row>
    <row r="15" spans="1:14" ht="16.5" thickBot="1">
      <c r="A15" s="174" t="s">
        <v>442</v>
      </c>
      <c r="B15" s="174"/>
      <c r="C15" s="174"/>
      <c r="D15" s="174"/>
      <c r="E15" s="174"/>
      <c r="F15" s="479"/>
      <c r="G15" s="480"/>
      <c r="H15" s="480"/>
      <c r="I15" s="64"/>
      <c r="J15" s="64"/>
      <c r="K15" s="64"/>
      <c r="L15" s="64"/>
      <c r="M15" s="64"/>
      <c r="N15" s="64"/>
    </row>
    <row r="16" spans="1:14" ht="63.75" customHeight="1" thickBot="1">
      <c r="A16" s="364" t="s">
        <v>252</v>
      </c>
      <c r="B16" s="365" t="s">
        <v>253</v>
      </c>
      <c r="C16" s="366" t="s">
        <v>377</v>
      </c>
      <c r="D16" s="367" t="s">
        <v>205</v>
      </c>
      <c r="E16" s="174"/>
      <c r="F16" s="479"/>
      <c r="G16" s="480" t="s">
        <v>249</v>
      </c>
      <c r="H16" s="480"/>
      <c r="I16" s="64"/>
      <c r="J16" s="64"/>
      <c r="K16" s="64"/>
      <c r="L16" s="64"/>
      <c r="M16" s="64"/>
      <c r="N16" s="64"/>
    </row>
    <row r="17" spans="1:14" ht="113.25" customHeight="1" thickBot="1" thickTop="1">
      <c r="A17" s="477"/>
      <c r="B17" s="477"/>
      <c r="C17" s="477"/>
      <c r="D17" s="478"/>
      <c r="E17" s="174"/>
      <c r="F17" s="479"/>
      <c r="G17" s="480" t="s">
        <v>254</v>
      </c>
      <c r="H17" s="480"/>
      <c r="I17" s="64"/>
      <c r="J17" s="215"/>
      <c r="K17" s="64"/>
      <c r="L17" s="64"/>
      <c r="M17" s="64"/>
      <c r="N17" s="64"/>
    </row>
    <row r="18" spans="1:14" ht="16.5" thickTop="1">
      <c r="A18" s="174"/>
      <c r="B18" s="174"/>
      <c r="C18" s="174"/>
      <c r="D18" s="174"/>
      <c r="E18" s="174"/>
      <c r="F18" s="479"/>
      <c r="G18" s="480"/>
      <c r="H18" s="480"/>
      <c r="I18" s="64"/>
      <c r="J18" s="64"/>
      <c r="K18" s="64"/>
      <c r="L18" s="64"/>
      <c r="M18" s="64"/>
      <c r="N18" s="64"/>
    </row>
    <row r="19" spans="1:14" ht="15.75">
      <c r="A19" s="174" t="s">
        <v>324</v>
      </c>
      <c r="B19" s="174"/>
      <c r="C19" s="174"/>
      <c r="D19" s="174"/>
      <c r="E19" s="174"/>
      <c r="F19" s="174"/>
      <c r="G19" s="64"/>
      <c r="H19" s="64"/>
      <c r="I19" s="64"/>
      <c r="J19" s="64"/>
      <c r="K19" s="64"/>
      <c r="L19" s="64"/>
      <c r="M19" s="64"/>
      <c r="N19" s="64"/>
    </row>
    <row r="20" spans="1:14" ht="15.75">
      <c r="A20" s="174" t="s">
        <v>327</v>
      </c>
      <c r="B20" s="174"/>
      <c r="C20" s="174"/>
      <c r="D20" s="174"/>
      <c r="E20" s="174"/>
      <c r="F20" s="174"/>
      <c r="G20" s="64"/>
      <c r="H20" s="64"/>
      <c r="I20" s="64"/>
      <c r="J20" s="64"/>
      <c r="K20" s="64"/>
      <c r="L20" s="64"/>
      <c r="M20" s="64"/>
      <c r="N20" s="64"/>
    </row>
    <row r="21" spans="1:14" ht="12.75">
      <c r="A21" s="64"/>
      <c r="B21" s="64"/>
      <c r="C21" s="64"/>
      <c r="D21" s="64"/>
      <c r="E21" s="64"/>
      <c r="F21" s="64"/>
      <c r="G21" s="64"/>
      <c r="H21" s="64"/>
      <c r="I21" s="64"/>
      <c r="J21" s="64"/>
      <c r="K21" s="64"/>
      <c r="L21" s="64"/>
      <c r="M21" s="64"/>
      <c r="N21" s="64"/>
    </row>
    <row r="22" spans="1:14" ht="12.75">
      <c r="A22" s="64"/>
      <c r="B22" s="64"/>
      <c r="C22" s="64"/>
      <c r="D22" s="64"/>
      <c r="E22" s="64"/>
      <c r="F22" s="64"/>
      <c r="G22" s="64"/>
      <c r="H22" s="64"/>
      <c r="I22" s="64"/>
      <c r="J22" s="64"/>
      <c r="K22" s="64"/>
      <c r="L22" s="64"/>
      <c r="M22" s="64"/>
      <c r="N22" s="64"/>
    </row>
    <row r="23" spans="1:14" ht="12.75">
      <c r="A23" s="64"/>
      <c r="B23" s="64"/>
      <c r="C23" s="64"/>
      <c r="D23" s="64"/>
      <c r="E23" s="64"/>
      <c r="F23" s="64"/>
      <c r="G23" s="64"/>
      <c r="H23" s="64"/>
      <c r="I23" s="64"/>
      <c r="J23" s="64"/>
      <c r="K23" s="64"/>
      <c r="L23" s="64"/>
      <c r="M23" s="64"/>
      <c r="N23" s="64"/>
    </row>
    <row r="24" spans="1:14" ht="12.75">
      <c r="A24" s="64"/>
      <c r="B24" s="64"/>
      <c r="C24" s="64"/>
      <c r="D24" s="64"/>
      <c r="E24" s="64"/>
      <c r="F24" s="64"/>
      <c r="G24" s="64"/>
      <c r="H24" s="64"/>
      <c r="I24" s="64"/>
      <c r="J24" s="64"/>
      <c r="K24" s="64"/>
      <c r="L24" s="64"/>
      <c r="M24" s="64"/>
      <c r="N24" s="64"/>
    </row>
    <row r="25" spans="1:14" ht="12.75">
      <c r="A25" s="64"/>
      <c r="B25" s="64"/>
      <c r="C25" s="64"/>
      <c r="D25" s="64"/>
      <c r="E25" s="64"/>
      <c r="F25" s="64"/>
      <c r="G25" s="64"/>
      <c r="H25" s="64"/>
      <c r="I25" s="64"/>
      <c r="J25" s="64"/>
      <c r="K25" s="64"/>
      <c r="L25" s="64"/>
      <c r="M25" s="64"/>
      <c r="N25" s="64"/>
    </row>
    <row r="26" spans="1:14" ht="12.75">
      <c r="A26" s="64"/>
      <c r="B26" s="64"/>
      <c r="C26" s="64"/>
      <c r="D26" s="64"/>
      <c r="E26" s="64"/>
      <c r="F26" s="64"/>
      <c r="G26" s="64"/>
      <c r="H26" s="64"/>
      <c r="I26" s="64"/>
      <c r="J26" s="64"/>
      <c r="K26" s="64"/>
      <c r="L26" s="64"/>
      <c r="M26" s="64"/>
      <c r="N26" s="64"/>
    </row>
    <row r="27" spans="1:14" ht="12.75">
      <c r="A27" s="64"/>
      <c r="B27" s="64"/>
      <c r="C27" s="64"/>
      <c r="D27" s="64"/>
      <c r="E27" s="64"/>
      <c r="F27" s="64"/>
      <c r="G27" s="64"/>
      <c r="H27" s="64"/>
      <c r="I27" s="64"/>
      <c r="J27" s="64"/>
      <c r="K27" s="64"/>
      <c r="L27" s="64"/>
      <c r="M27" s="64"/>
      <c r="N27" s="64"/>
    </row>
    <row r="28" spans="1:14" ht="12.75">
      <c r="A28" s="64"/>
      <c r="B28" s="64"/>
      <c r="C28" s="64"/>
      <c r="D28" s="64"/>
      <c r="E28" s="64"/>
      <c r="F28" s="64"/>
      <c r="G28" s="64"/>
      <c r="H28" s="64"/>
      <c r="I28" s="64"/>
      <c r="J28" s="64"/>
      <c r="K28" s="64"/>
      <c r="L28" s="64"/>
      <c r="M28" s="64"/>
      <c r="N28" s="64"/>
    </row>
    <row r="29" spans="1:14" ht="12.75">
      <c r="A29" s="64"/>
      <c r="B29" s="64"/>
      <c r="C29" s="64"/>
      <c r="D29" s="64"/>
      <c r="E29" s="64"/>
      <c r="F29" s="64"/>
      <c r="G29" s="64"/>
      <c r="H29" s="64"/>
      <c r="I29" s="64"/>
      <c r="J29" s="64"/>
      <c r="K29" s="64"/>
      <c r="L29" s="64"/>
      <c r="M29" s="64"/>
      <c r="N29" s="64"/>
    </row>
    <row r="30" spans="1:14" ht="12.75">
      <c r="A30" s="64"/>
      <c r="B30" s="64"/>
      <c r="C30" s="64"/>
      <c r="D30" s="64"/>
      <c r="E30" s="64"/>
      <c r="F30" s="64"/>
      <c r="G30" s="64"/>
      <c r="H30" s="64"/>
      <c r="I30" s="64"/>
      <c r="J30" s="64"/>
      <c r="K30" s="64"/>
      <c r="L30" s="64"/>
      <c r="M30" s="64"/>
      <c r="N30" s="64"/>
    </row>
    <row r="31" spans="1:14" ht="12.75">
      <c r="A31" s="64"/>
      <c r="B31" s="64"/>
      <c r="C31" s="64"/>
      <c r="D31" s="64"/>
      <c r="E31" s="64"/>
      <c r="F31" s="64"/>
      <c r="G31" s="64"/>
      <c r="H31" s="64"/>
      <c r="I31" s="64"/>
      <c r="J31" s="64"/>
      <c r="K31" s="64"/>
      <c r="L31" s="64"/>
      <c r="M31" s="64"/>
      <c r="N31" s="64"/>
    </row>
    <row r="32" spans="1:14" ht="12.75">
      <c r="A32" s="64"/>
      <c r="B32" s="64"/>
      <c r="C32" s="64"/>
      <c r="D32" s="64"/>
      <c r="E32" s="64"/>
      <c r="F32" s="64"/>
      <c r="G32" s="64"/>
      <c r="H32" s="64"/>
      <c r="I32" s="64"/>
      <c r="J32" s="64"/>
      <c r="K32" s="64"/>
      <c r="L32" s="64"/>
      <c r="M32" s="64"/>
      <c r="N32" s="64"/>
    </row>
    <row r="33" spans="1:14" ht="12.75">
      <c r="A33" s="64"/>
      <c r="B33" s="64"/>
      <c r="C33" s="64"/>
      <c r="D33" s="64"/>
      <c r="E33" s="64"/>
      <c r="F33" s="64"/>
      <c r="G33" s="64"/>
      <c r="H33" s="64"/>
      <c r="I33" s="64"/>
      <c r="J33" s="64"/>
      <c r="K33" s="64"/>
      <c r="L33" s="64"/>
      <c r="M33" s="64"/>
      <c r="N33" s="64"/>
    </row>
    <row r="34" spans="1:14" ht="12.75">
      <c r="A34" s="64"/>
      <c r="B34" s="64"/>
      <c r="C34" s="64"/>
      <c r="D34" s="64"/>
      <c r="E34" s="64"/>
      <c r="F34" s="64"/>
      <c r="G34" s="64"/>
      <c r="H34" s="64"/>
      <c r="I34" s="64"/>
      <c r="J34" s="64"/>
      <c r="K34" s="64"/>
      <c r="L34" s="64"/>
      <c r="M34" s="64"/>
      <c r="N34" s="64"/>
    </row>
    <row r="35" spans="1:14" ht="12.75">
      <c r="A35" s="64"/>
      <c r="B35" s="64"/>
      <c r="C35" s="64"/>
      <c r="D35" s="64"/>
      <c r="E35" s="64"/>
      <c r="F35" s="64"/>
      <c r="G35" s="64"/>
      <c r="H35" s="64"/>
      <c r="I35" s="64"/>
      <c r="J35" s="64"/>
      <c r="K35" s="64"/>
      <c r="L35" s="64"/>
      <c r="M35" s="64"/>
      <c r="N35" s="64"/>
    </row>
    <row r="36" spans="1:14" ht="12.75">
      <c r="A36" s="64"/>
      <c r="B36" s="64"/>
      <c r="C36" s="64"/>
      <c r="D36" s="64"/>
      <c r="E36" s="64"/>
      <c r="F36" s="64"/>
      <c r="G36" s="64"/>
      <c r="H36" s="64"/>
      <c r="I36" s="64"/>
      <c r="J36" s="64"/>
      <c r="K36" s="64"/>
      <c r="L36" s="64"/>
      <c r="M36" s="64"/>
      <c r="N36" s="64"/>
    </row>
    <row r="37" spans="1:14" ht="12.75">
      <c r="A37" s="64"/>
      <c r="B37" s="64"/>
      <c r="C37" s="64"/>
      <c r="D37" s="64"/>
      <c r="E37" s="64"/>
      <c r="F37" s="64"/>
      <c r="G37" s="64"/>
      <c r="H37" s="64"/>
      <c r="I37" s="64"/>
      <c r="J37" s="64"/>
      <c r="K37" s="64"/>
      <c r="L37" s="64"/>
      <c r="M37" s="64"/>
      <c r="N37" s="64"/>
    </row>
    <row r="38" spans="1:14" ht="12.75">
      <c r="A38" s="64"/>
      <c r="B38" s="64"/>
      <c r="C38" s="64"/>
      <c r="D38" s="64"/>
      <c r="E38" s="64"/>
      <c r="F38" s="64"/>
      <c r="G38" s="64"/>
      <c r="H38" s="64"/>
      <c r="I38" s="64"/>
      <c r="J38" s="64"/>
      <c r="K38" s="64"/>
      <c r="L38" s="64"/>
      <c r="M38" s="64"/>
      <c r="N38" s="64"/>
    </row>
    <row r="39" spans="1:14" ht="12.75">
      <c r="A39" s="64"/>
      <c r="B39" s="64"/>
      <c r="C39" s="64"/>
      <c r="D39" s="64"/>
      <c r="E39" s="64"/>
      <c r="F39" s="64"/>
      <c r="G39" s="64"/>
      <c r="H39" s="64"/>
      <c r="I39" s="64"/>
      <c r="J39" s="64"/>
      <c r="K39" s="64"/>
      <c r="L39" s="64"/>
      <c r="M39" s="64"/>
      <c r="N39" s="64"/>
    </row>
    <row r="40" spans="1:14" ht="12.75">
      <c r="A40" s="64"/>
      <c r="B40" s="64"/>
      <c r="C40" s="64"/>
      <c r="D40" s="64"/>
      <c r="E40" s="64"/>
      <c r="F40" s="64"/>
      <c r="G40" s="64"/>
      <c r="H40" s="64"/>
      <c r="I40" s="64"/>
      <c r="J40" s="64"/>
      <c r="K40" s="64"/>
      <c r="L40" s="64"/>
      <c r="M40" s="64"/>
      <c r="N40" s="64"/>
    </row>
    <row r="41" spans="1:14" ht="12.75">
      <c r="A41" s="64"/>
      <c r="B41" s="64"/>
      <c r="C41" s="64"/>
      <c r="D41" s="64"/>
      <c r="E41" s="64"/>
      <c r="F41" s="64"/>
      <c r="G41" s="64"/>
      <c r="H41" s="64"/>
      <c r="I41" s="64"/>
      <c r="J41" s="64"/>
      <c r="K41" s="64"/>
      <c r="L41" s="64"/>
      <c r="M41" s="64"/>
      <c r="N41" s="64"/>
    </row>
    <row r="42" spans="1:14" ht="12.75">
      <c r="A42" s="64"/>
      <c r="B42" s="64"/>
      <c r="C42" s="64"/>
      <c r="D42" s="64"/>
      <c r="E42" s="64"/>
      <c r="F42" s="64"/>
      <c r="G42" s="64"/>
      <c r="H42" s="64"/>
      <c r="I42" s="64"/>
      <c r="J42" s="64"/>
      <c r="K42" s="64"/>
      <c r="L42" s="64"/>
      <c r="M42" s="64"/>
      <c r="N42" s="64"/>
    </row>
    <row r="43" spans="1:14" ht="12.75">
      <c r="A43" s="64"/>
      <c r="B43" s="64"/>
      <c r="C43" s="64"/>
      <c r="D43" s="64"/>
      <c r="E43" s="64"/>
      <c r="F43" s="64"/>
      <c r="G43" s="64"/>
      <c r="H43" s="64"/>
      <c r="I43" s="64"/>
      <c r="J43" s="64"/>
      <c r="K43" s="64"/>
      <c r="L43" s="64"/>
      <c r="M43" s="64"/>
      <c r="N43" s="64"/>
    </row>
    <row r="44" spans="1:14" ht="12.75">
      <c r="A44" s="64"/>
      <c r="B44" s="64"/>
      <c r="C44" s="64"/>
      <c r="D44" s="64"/>
      <c r="E44" s="64"/>
      <c r="F44" s="64"/>
      <c r="G44" s="64"/>
      <c r="H44" s="64"/>
      <c r="I44" s="64"/>
      <c r="J44" s="64"/>
      <c r="K44" s="64"/>
      <c r="L44" s="64"/>
      <c r="M44" s="64"/>
      <c r="N44" s="64"/>
    </row>
    <row r="45" spans="1:14" ht="12.75">
      <c r="A45" s="64"/>
      <c r="B45" s="64"/>
      <c r="C45" s="64"/>
      <c r="D45" s="64"/>
      <c r="E45" s="64"/>
      <c r="F45" s="64"/>
      <c r="G45" s="64"/>
      <c r="H45" s="64"/>
      <c r="I45" s="64"/>
      <c r="J45" s="64"/>
      <c r="K45" s="64"/>
      <c r="L45" s="64"/>
      <c r="M45" s="64"/>
      <c r="N45" s="64"/>
    </row>
    <row r="46" spans="1:14" ht="12.75">
      <c r="A46" s="64"/>
      <c r="B46" s="64"/>
      <c r="C46" s="64"/>
      <c r="D46" s="64"/>
      <c r="E46" s="64"/>
      <c r="F46" s="64"/>
      <c r="G46" s="64"/>
      <c r="H46" s="64"/>
      <c r="I46" s="64"/>
      <c r="J46" s="64"/>
      <c r="K46" s="64"/>
      <c r="L46" s="64"/>
      <c r="M46" s="64"/>
      <c r="N46" s="64"/>
    </row>
    <row r="47" spans="1:14" ht="12.75">
      <c r="A47" s="64"/>
      <c r="B47" s="64"/>
      <c r="C47" s="64"/>
      <c r="D47" s="64"/>
      <c r="E47" s="64"/>
      <c r="F47" s="64"/>
      <c r="G47" s="64"/>
      <c r="H47" s="64"/>
      <c r="I47" s="64"/>
      <c r="J47" s="64"/>
      <c r="K47" s="64"/>
      <c r="L47" s="64"/>
      <c r="M47" s="64"/>
      <c r="N47" s="64"/>
    </row>
    <row r="48" spans="1:14" ht="12.75">
      <c r="A48" s="64"/>
      <c r="B48" s="64"/>
      <c r="C48" s="64"/>
      <c r="D48" s="64"/>
      <c r="E48" s="64"/>
      <c r="F48" s="64"/>
      <c r="G48" s="64"/>
      <c r="H48" s="64"/>
      <c r="I48" s="64"/>
      <c r="J48" s="64"/>
      <c r="K48" s="64"/>
      <c r="L48" s="64"/>
      <c r="M48" s="64"/>
      <c r="N48" s="64"/>
    </row>
    <row r="49" spans="1:14" ht="12.75">
      <c r="A49" s="64"/>
      <c r="B49" s="64"/>
      <c r="C49" s="64"/>
      <c r="D49" s="64"/>
      <c r="E49" s="64"/>
      <c r="F49" s="64"/>
      <c r="G49" s="64"/>
      <c r="H49" s="64"/>
      <c r="I49" s="64"/>
      <c r="J49" s="64"/>
      <c r="K49" s="64"/>
      <c r="L49" s="64"/>
      <c r="M49" s="64"/>
      <c r="N49" s="64"/>
    </row>
    <row r="50" spans="1:14" ht="12.75">
      <c r="A50" s="64"/>
      <c r="B50" s="64"/>
      <c r="C50" s="64"/>
      <c r="D50" s="64"/>
      <c r="E50" s="64"/>
      <c r="F50" s="64"/>
      <c r="G50" s="64"/>
      <c r="H50" s="64"/>
      <c r="I50" s="64"/>
      <c r="J50" s="64"/>
      <c r="K50" s="64"/>
      <c r="L50" s="64"/>
      <c r="M50" s="64"/>
      <c r="N50" s="64"/>
    </row>
    <row r="51" spans="1:14" ht="12.75">
      <c r="A51" s="64"/>
      <c r="B51" s="64"/>
      <c r="C51" s="64"/>
      <c r="D51" s="64"/>
      <c r="E51" s="64"/>
      <c r="F51" s="64"/>
      <c r="G51" s="64"/>
      <c r="H51" s="64"/>
      <c r="I51" s="64"/>
      <c r="J51" s="64"/>
      <c r="K51" s="64"/>
      <c r="L51" s="64"/>
      <c r="M51" s="64"/>
      <c r="N51" s="64"/>
    </row>
    <row r="52" spans="1:14" ht="12.75">
      <c r="A52" s="64"/>
      <c r="B52" s="64"/>
      <c r="C52" s="64"/>
      <c r="D52" s="64"/>
      <c r="E52" s="64"/>
      <c r="F52" s="64"/>
      <c r="G52" s="64"/>
      <c r="H52" s="64"/>
      <c r="I52" s="64"/>
      <c r="J52" s="64"/>
      <c r="K52" s="64"/>
      <c r="L52" s="64"/>
      <c r="M52" s="64"/>
      <c r="N52" s="64"/>
    </row>
    <row r="53" spans="1:14" ht="12.75">
      <c r="A53" s="64"/>
      <c r="B53" s="64"/>
      <c r="C53" s="64"/>
      <c r="D53" s="64"/>
      <c r="E53" s="64"/>
      <c r="F53" s="64"/>
      <c r="G53" s="64"/>
      <c r="H53" s="64"/>
      <c r="I53" s="64"/>
      <c r="J53" s="64"/>
      <c r="K53" s="64"/>
      <c r="L53" s="64"/>
      <c r="M53" s="64"/>
      <c r="N53" s="64"/>
    </row>
    <row r="54" spans="1:14" ht="12.75">
      <c r="A54" s="64"/>
      <c r="B54" s="64"/>
      <c r="C54" s="64"/>
      <c r="D54" s="64"/>
      <c r="E54" s="64"/>
      <c r="F54" s="64"/>
      <c r="G54" s="64"/>
      <c r="H54" s="64"/>
      <c r="I54" s="64"/>
      <c r="J54" s="64"/>
      <c r="K54" s="64"/>
      <c r="L54" s="64"/>
      <c r="M54" s="64"/>
      <c r="N54" s="64"/>
    </row>
    <row r="55" spans="1:14" ht="12.75">
      <c r="A55" s="64"/>
      <c r="B55" s="64"/>
      <c r="C55" s="64"/>
      <c r="D55" s="64"/>
      <c r="E55" s="64"/>
      <c r="F55" s="64"/>
      <c r="G55" s="64"/>
      <c r="H55" s="64"/>
      <c r="I55" s="64"/>
      <c r="J55" s="64"/>
      <c r="K55" s="64"/>
      <c r="L55" s="64"/>
      <c r="M55" s="64"/>
      <c r="N55" s="64"/>
    </row>
    <row r="56" spans="1:14" ht="12.75">
      <c r="A56" s="64"/>
      <c r="B56" s="64"/>
      <c r="C56" s="64"/>
      <c r="D56" s="64"/>
      <c r="E56" s="64"/>
      <c r="F56" s="64"/>
      <c r="G56" s="64"/>
      <c r="H56" s="64"/>
      <c r="I56" s="64"/>
      <c r="J56" s="64"/>
      <c r="K56" s="64"/>
      <c r="L56" s="64"/>
      <c r="M56" s="64"/>
      <c r="N56" s="64"/>
    </row>
    <row r="57" spans="1:14" ht="12.75">
      <c r="A57" s="64"/>
      <c r="B57" s="64"/>
      <c r="C57" s="64"/>
      <c r="D57" s="64"/>
      <c r="E57" s="64"/>
      <c r="F57" s="64"/>
      <c r="G57" s="64"/>
      <c r="H57" s="64"/>
      <c r="I57" s="64"/>
      <c r="J57" s="64"/>
      <c r="K57" s="64"/>
      <c r="L57" s="64"/>
      <c r="M57" s="64"/>
      <c r="N57" s="64"/>
    </row>
    <row r="58" spans="1:14" ht="12.75">
      <c r="A58" s="64"/>
      <c r="B58" s="64"/>
      <c r="C58" s="64"/>
      <c r="D58" s="64"/>
      <c r="E58" s="64"/>
      <c r="F58" s="64"/>
      <c r="G58" s="64"/>
      <c r="H58" s="64"/>
      <c r="I58" s="64"/>
      <c r="J58" s="64"/>
      <c r="K58" s="64"/>
      <c r="L58" s="64"/>
      <c r="M58" s="64"/>
      <c r="N58" s="64"/>
    </row>
    <row r="59" spans="1:14" ht="12.75">
      <c r="A59" s="64"/>
      <c r="B59" s="64"/>
      <c r="C59" s="64"/>
      <c r="D59" s="64"/>
      <c r="E59" s="64"/>
      <c r="F59" s="64"/>
      <c r="G59" s="64"/>
      <c r="H59" s="64"/>
      <c r="I59" s="64"/>
      <c r="J59" s="64"/>
      <c r="K59" s="64"/>
      <c r="L59" s="64"/>
      <c r="M59" s="64"/>
      <c r="N59" s="64"/>
    </row>
    <row r="60" spans="1:14" ht="12.75">
      <c r="A60" s="64"/>
      <c r="B60" s="64"/>
      <c r="C60" s="64"/>
      <c r="D60" s="64"/>
      <c r="E60" s="64"/>
      <c r="F60" s="64"/>
      <c r="G60" s="64"/>
      <c r="H60" s="64"/>
      <c r="I60" s="64"/>
      <c r="J60" s="64"/>
      <c r="K60" s="64"/>
      <c r="L60" s="64"/>
      <c r="M60" s="64"/>
      <c r="N60" s="64"/>
    </row>
    <row r="61" spans="1:14" ht="12.75">
      <c r="A61" s="64"/>
      <c r="B61" s="64"/>
      <c r="C61" s="64"/>
      <c r="D61" s="64"/>
      <c r="E61" s="64"/>
      <c r="F61" s="64"/>
      <c r="G61" s="64"/>
      <c r="H61" s="64"/>
      <c r="I61" s="64"/>
      <c r="J61" s="64"/>
      <c r="K61" s="64"/>
      <c r="L61" s="64"/>
      <c r="M61" s="64"/>
      <c r="N61" s="64"/>
    </row>
    <row r="62" spans="1:14" ht="12.75">
      <c r="A62" s="64"/>
      <c r="B62" s="64"/>
      <c r="C62" s="64"/>
      <c r="D62" s="64"/>
      <c r="E62" s="64"/>
      <c r="F62" s="64"/>
      <c r="G62" s="64"/>
      <c r="H62" s="64"/>
      <c r="I62" s="64"/>
      <c r="J62" s="64"/>
      <c r="K62" s="64"/>
      <c r="L62" s="64"/>
      <c r="M62" s="64"/>
      <c r="N62" s="64"/>
    </row>
    <row r="63" spans="1:14" ht="12.75">
      <c r="A63" s="64"/>
      <c r="B63" s="64"/>
      <c r="C63" s="64"/>
      <c r="D63" s="64"/>
      <c r="E63" s="64"/>
      <c r="F63" s="64"/>
      <c r="G63" s="64"/>
      <c r="H63" s="64"/>
      <c r="I63" s="64"/>
      <c r="J63" s="64"/>
      <c r="K63" s="64"/>
      <c r="L63" s="64"/>
      <c r="M63" s="64"/>
      <c r="N63" s="64"/>
    </row>
  </sheetData>
  <sheetProtection password="CC3D" sheet="1"/>
  <mergeCells count="2">
    <mergeCell ref="A10:B10"/>
    <mergeCell ref="A11:B11"/>
  </mergeCells>
  <dataValidations count="2">
    <dataValidation type="list" allowBlank="1" showInputMessage="1" showErrorMessage="1" sqref="A17:C17">
      <formula1>$G$16:$G$17</formula1>
    </dataValidation>
    <dataValidation type="list" allowBlank="1" showInputMessage="1" showErrorMessage="1" sqref="A11:B11">
      <formula1>$G$10:$G$11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H13" sqref="H13"/>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8"/>
      <c r="B1" s="220" t="s">
        <v>624</v>
      </c>
      <c r="I1" s="105"/>
    </row>
    <row r="2" spans="1:9" ht="21" customHeight="1">
      <c r="A2" s="88"/>
      <c r="B2" s="220" t="s">
        <v>418</v>
      </c>
      <c r="I2" s="105"/>
    </row>
    <row r="3" spans="1:21" ht="24.75" customHeight="1">
      <c r="A3" s="64"/>
      <c r="B3" s="64"/>
      <c r="C3" s="64"/>
      <c r="D3" s="64"/>
      <c r="E3" s="64"/>
      <c r="F3" s="64"/>
      <c r="G3" s="64"/>
      <c r="H3" s="64"/>
      <c r="I3" s="64"/>
      <c r="J3" s="64"/>
      <c r="K3" s="64"/>
      <c r="L3" s="64"/>
      <c r="M3" s="64"/>
      <c r="N3" s="64"/>
      <c r="O3" s="64"/>
      <c r="P3" s="64"/>
      <c r="Q3" s="64"/>
      <c r="R3" s="64"/>
      <c r="S3" s="64"/>
      <c r="T3" s="64"/>
      <c r="U3" s="64"/>
    </row>
    <row r="4" spans="1:21" ht="24.75" customHeight="1">
      <c r="A4" s="64"/>
      <c r="B4" s="101" t="s">
        <v>338</v>
      </c>
      <c r="C4" s="64"/>
      <c r="D4" s="64"/>
      <c r="E4" s="64"/>
      <c r="F4" s="64"/>
      <c r="G4" s="64"/>
      <c r="H4" s="64"/>
      <c r="I4" s="64"/>
      <c r="J4" s="64"/>
      <c r="K4" s="64"/>
      <c r="L4" s="64"/>
      <c r="M4" s="64"/>
      <c r="N4" s="64"/>
      <c r="O4" s="64"/>
      <c r="P4" s="64"/>
      <c r="Q4" s="64"/>
      <c r="R4" s="64"/>
      <c r="S4" s="64"/>
      <c r="T4" s="64"/>
      <c r="U4" s="64"/>
    </row>
    <row r="5" spans="1:21" ht="24.75" customHeight="1">
      <c r="A5" s="64"/>
      <c r="B5" s="64"/>
      <c r="C5" s="64"/>
      <c r="D5" s="64"/>
      <c r="E5" s="64"/>
      <c r="F5" s="64"/>
      <c r="G5" s="64"/>
      <c r="H5" s="64"/>
      <c r="I5" s="64"/>
      <c r="J5" s="64"/>
      <c r="K5" s="64"/>
      <c r="L5" s="64"/>
      <c r="M5" s="64"/>
      <c r="N5" s="64"/>
      <c r="O5" s="64"/>
      <c r="P5" s="64"/>
      <c r="Q5" s="64"/>
      <c r="R5" s="64"/>
      <c r="S5" s="64"/>
      <c r="T5" s="64"/>
      <c r="U5" s="64"/>
    </row>
    <row r="6" spans="1:21" ht="24.75" customHeight="1">
      <c r="A6" s="64"/>
      <c r="B6" s="815" t="s">
        <v>204</v>
      </c>
      <c r="C6" s="815"/>
      <c r="D6" s="771">
        <v>43556</v>
      </c>
      <c r="E6" s="772"/>
      <c r="F6" s="64"/>
      <c r="G6" s="64"/>
      <c r="H6" s="64"/>
      <c r="I6" s="64"/>
      <c r="J6" s="64"/>
      <c r="K6" s="64"/>
      <c r="L6" s="64"/>
      <c r="M6" s="64"/>
      <c r="N6" s="64"/>
      <c r="O6" s="64"/>
      <c r="P6" s="64"/>
      <c r="Q6" s="64"/>
      <c r="R6" s="64"/>
      <c r="S6" s="64"/>
      <c r="T6" s="64"/>
      <c r="U6" s="64"/>
    </row>
    <row r="7" spans="1:21" ht="24.75" customHeight="1">
      <c r="A7" s="64"/>
      <c r="B7" s="64"/>
      <c r="C7" s="64"/>
      <c r="D7" s="64"/>
      <c r="E7" s="64"/>
      <c r="F7" s="64"/>
      <c r="G7" s="64"/>
      <c r="H7" s="64"/>
      <c r="I7" s="64"/>
      <c r="J7" s="64"/>
      <c r="K7" s="64"/>
      <c r="L7" s="64"/>
      <c r="M7" s="64"/>
      <c r="N7" s="64"/>
      <c r="O7" s="64"/>
      <c r="P7" s="64"/>
      <c r="Q7" s="64"/>
      <c r="R7" s="64"/>
      <c r="S7" s="64"/>
      <c r="T7" s="64"/>
      <c r="U7" s="64"/>
    </row>
    <row r="8" spans="1:21" ht="24.75" customHeight="1">
      <c r="A8" s="64"/>
      <c r="B8" s="816" t="s">
        <v>339</v>
      </c>
      <c r="C8" s="816"/>
      <c r="D8" s="816"/>
      <c r="E8" s="816"/>
      <c r="F8" s="335" t="s">
        <v>308</v>
      </c>
      <c r="G8" s="335" t="s">
        <v>309</v>
      </c>
      <c r="H8" s="335" t="s">
        <v>310</v>
      </c>
      <c r="I8" s="335" t="s">
        <v>205</v>
      </c>
      <c r="J8" s="64"/>
      <c r="K8" s="64"/>
      <c r="L8" s="64"/>
      <c r="M8" s="64"/>
      <c r="N8" s="64"/>
      <c r="O8" s="64"/>
      <c r="P8" s="64"/>
      <c r="Q8" s="64"/>
      <c r="R8" s="64"/>
      <c r="S8" s="64"/>
      <c r="T8" s="64"/>
      <c r="U8" s="64"/>
    </row>
    <row r="9" spans="1:21" ht="24.75" customHeight="1">
      <c r="A9" s="64"/>
      <c r="B9" s="817" t="s">
        <v>307</v>
      </c>
      <c r="C9" s="817"/>
      <c r="D9" s="817"/>
      <c r="E9" s="817"/>
      <c r="F9" s="87"/>
      <c r="G9" s="87"/>
      <c r="H9" s="87"/>
      <c r="I9" s="87" t="s">
        <v>688</v>
      </c>
      <c r="J9" s="64"/>
      <c r="K9" s="64"/>
      <c r="L9" s="64"/>
      <c r="M9" s="64"/>
      <c r="N9" s="64"/>
      <c r="O9" s="64"/>
      <c r="P9" s="64"/>
      <c r="Q9" s="64"/>
      <c r="R9" s="64"/>
      <c r="S9" s="64"/>
      <c r="T9" s="64"/>
      <c r="U9" s="64"/>
    </row>
    <row r="10" spans="1:21" ht="24.75" customHeight="1">
      <c r="A10" s="64"/>
      <c r="B10" s="64"/>
      <c r="C10" s="64"/>
      <c r="D10" s="64"/>
      <c r="E10" s="64"/>
      <c r="F10" s="64"/>
      <c r="G10" s="64"/>
      <c r="H10" s="64"/>
      <c r="I10" s="64"/>
      <c r="J10" s="64"/>
      <c r="K10" s="389" t="s">
        <v>249</v>
      </c>
      <c r="L10" s="64"/>
      <c r="M10" s="64"/>
      <c r="N10" s="64"/>
      <c r="O10" s="64"/>
      <c r="P10" s="64"/>
      <c r="Q10" s="64"/>
      <c r="R10" s="64"/>
      <c r="S10" s="64"/>
      <c r="T10" s="64"/>
      <c r="U10" s="64"/>
    </row>
    <row r="11" spans="1:21" ht="24.75" customHeight="1">
      <c r="A11" s="64"/>
      <c r="B11" s="815" t="s">
        <v>311</v>
      </c>
      <c r="C11" s="815"/>
      <c r="D11" s="815"/>
      <c r="E11" s="815"/>
      <c r="F11" s="777" t="s">
        <v>233</v>
      </c>
      <c r="G11" s="777"/>
      <c r="H11" s="64"/>
      <c r="I11" s="64"/>
      <c r="J11" s="64"/>
      <c r="K11" s="389" t="s">
        <v>233</v>
      </c>
      <c r="L11" s="64"/>
      <c r="M11" s="64"/>
      <c r="N11" s="64"/>
      <c r="O11" s="64"/>
      <c r="P11" s="64"/>
      <c r="Q11" s="64"/>
      <c r="R11" s="64"/>
      <c r="S11" s="64"/>
      <c r="T11" s="64"/>
      <c r="U11" s="64"/>
    </row>
    <row r="12" spans="1:21" ht="24.75" customHeight="1">
      <c r="A12" s="64"/>
      <c r="B12" s="225"/>
      <c r="C12" s="225"/>
      <c r="D12" s="225"/>
      <c r="E12" s="225"/>
      <c r="F12" s="225"/>
      <c r="G12" s="225"/>
      <c r="H12" s="64"/>
      <c r="I12" s="64"/>
      <c r="J12" s="64"/>
      <c r="K12" s="389" t="s">
        <v>232</v>
      </c>
      <c r="L12" s="64"/>
      <c r="M12" s="64"/>
      <c r="N12" s="64"/>
      <c r="O12" s="64"/>
      <c r="P12" s="64"/>
      <c r="Q12" s="64"/>
      <c r="R12" s="64"/>
      <c r="S12" s="64"/>
      <c r="T12" s="64"/>
      <c r="U12" s="64"/>
    </row>
    <row r="13" spans="1:21" ht="24.75" customHeight="1">
      <c r="A13" s="64"/>
      <c r="B13" s="211" t="s">
        <v>340</v>
      </c>
      <c r="C13" s="225"/>
      <c r="D13" s="225"/>
      <c r="E13" s="225"/>
      <c r="F13" s="225"/>
      <c r="G13" s="225"/>
      <c r="H13" s="64"/>
      <c r="I13" s="64"/>
      <c r="J13" s="64"/>
      <c r="K13" s="64"/>
      <c r="L13" s="64"/>
      <c r="M13" s="64"/>
      <c r="N13" s="64"/>
      <c r="O13" s="64"/>
      <c r="P13" s="64"/>
      <c r="Q13" s="64"/>
      <c r="R13" s="64"/>
      <c r="S13" s="64"/>
      <c r="T13" s="64"/>
      <c r="U13" s="64"/>
    </row>
    <row r="14" spans="1:21" ht="24.75" customHeight="1">
      <c r="A14" s="64"/>
      <c r="B14" s="226" t="s">
        <v>341</v>
      </c>
      <c r="C14" s="225"/>
      <c r="D14" s="225"/>
      <c r="E14" s="225"/>
      <c r="F14" s="225"/>
      <c r="G14" s="225"/>
      <c r="H14" s="64"/>
      <c r="I14" s="64"/>
      <c r="J14" s="64"/>
      <c r="K14" s="64"/>
      <c r="L14" s="64"/>
      <c r="M14" s="64"/>
      <c r="N14" s="64"/>
      <c r="O14" s="64"/>
      <c r="P14" s="64"/>
      <c r="Q14" s="64"/>
      <c r="R14" s="64"/>
      <c r="S14" s="64"/>
      <c r="T14" s="64"/>
      <c r="U14" s="64"/>
    </row>
    <row r="15" spans="1:21" ht="24.75" customHeight="1" thickBot="1">
      <c r="A15" s="64"/>
      <c r="B15" s="226" t="s">
        <v>342</v>
      </c>
      <c r="C15" s="225"/>
      <c r="D15" s="225"/>
      <c r="E15" s="225"/>
      <c r="F15" s="225"/>
      <c r="G15" s="225"/>
      <c r="H15" s="64"/>
      <c r="I15" s="64"/>
      <c r="J15" s="64"/>
      <c r="K15" s="64"/>
      <c r="L15" s="64"/>
      <c r="M15" s="64"/>
      <c r="N15" s="64"/>
      <c r="O15" s="64"/>
      <c r="P15" s="64"/>
      <c r="Q15" s="64"/>
      <c r="R15" s="64"/>
      <c r="S15" s="64"/>
      <c r="T15" s="64"/>
      <c r="U15" s="64"/>
    </row>
    <row r="16" spans="1:21" ht="24.75" customHeight="1">
      <c r="A16" s="64"/>
      <c r="B16" s="797"/>
      <c r="C16" s="798"/>
      <c r="D16" s="798"/>
      <c r="E16" s="798"/>
      <c r="F16" s="798"/>
      <c r="G16" s="798"/>
      <c r="H16" s="798"/>
      <c r="I16" s="799"/>
      <c r="J16" s="64"/>
      <c r="K16" s="64"/>
      <c r="L16" s="64"/>
      <c r="M16" s="64"/>
      <c r="N16" s="64"/>
      <c r="O16" s="64"/>
      <c r="P16" s="64"/>
      <c r="Q16" s="64"/>
      <c r="R16" s="64"/>
      <c r="S16" s="64"/>
      <c r="T16" s="64"/>
      <c r="U16" s="64"/>
    </row>
    <row r="17" spans="1:21" ht="24.75" customHeight="1">
      <c r="A17" s="64"/>
      <c r="B17" s="800"/>
      <c r="C17" s="801"/>
      <c r="D17" s="801"/>
      <c r="E17" s="801"/>
      <c r="F17" s="801"/>
      <c r="G17" s="801"/>
      <c r="H17" s="801"/>
      <c r="I17" s="802"/>
      <c r="J17" s="64"/>
      <c r="K17" s="64"/>
      <c r="L17" s="64"/>
      <c r="M17" s="64"/>
      <c r="N17" s="64"/>
      <c r="O17" s="64"/>
      <c r="P17" s="64"/>
      <c r="Q17" s="64"/>
      <c r="R17" s="64"/>
      <c r="S17" s="64"/>
      <c r="T17" s="64"/>
      <c r="U17" s="64"/>
    </row>
    <row r="18" spans="1:21" ht="24.75" customHeight="1">
      <c r="A18" s="64"/>
      <c r="B18" s="800"/>
      <c r="C18" s="801"/>
      <c r="D18" s="801"/>
      <c r="E18" s="801"/>
      <c r="F18" s="801"/>
      <c r="G18" s="801"/>
      <c r="H18" s="801"/>
      <c r="I18" s="802"/>
      <c r="J18" s="64"/>
      <c r="K18" s="64"/>
      <c r="L18" s="64"/>
      <c r="M18" s="64"/>
      <c r="N18" s="64"/>
      <c r="O18" s="64"/>
      <c r="P18" s="64"/>
      <c r="Q18" s="64"/>
      <c r="R18" s="64"/>
      <c r="S18" s="64"/>
      <c r="T18" s="64"/>
      <c r="U18" s="64"/>
    </row>
    <row r="19" spans="1:21" ht="24.75" customHeight="1" thickBot="1">
      <c r="A19" s="64"/>
      <c r="B19" s="803"/>
      <c r="C19" s="804"/>
      <c r="D19" s="804"/>
      <c r="E19" s="804"/>
      <c r="F19" s="804"/>
      <c r="G19" s="804"/>
      <c r="H19" s="804"/>
      <c r="I19" s="805"/>
      <c r="J19" s="64"/>
      <c r="K19" s="64"/>
      <c r="L19" s="64"/>
      <c r="M19" s="64"/>
      <c r="N19" s="64"/>
      <c r="O19" s="64"/>
      <c r="P19" s="64"/>
      <c r="Q19" s="64"/>
      <c r="R19" s="64"/>
      <c r="S19" s="64"/>
      <c r="T19" s="64"/>
      <c r="U19" s="64"/>
    </row>
    <row r="20" spans="1:21" ht="24.75" customHeight="1">
      <c r="A20" s="64"/>
      <c r="B20" s="225"/>
      <c r="C20" s="225"/>
      <c r="D20" s="225"/>
      <c r="E20" s="225"/>
      <c r="F20" s="225"/>
      <c r="G20" s="225"/>
      <c r="H20" s="64"/>
      <c r="I20" s="64"/>
      <c r="J20" s="64"/>
      <c r="K20" s="64"/>
      <c r="L20" s="64"/>
      <c r="M20" s="64"/>
      <c r="N20" s="64"/>
      <c r="O20" s="64"/>
      <c r="P20" s="64"/>
      <c r="Q20" s="64"/>
      <c r="R20" s="64"/>
      <c r="S20" s="64"/>
      <c r="T20" s="64"/>
      <c r="U20" s="64"/>
    </row>
    <row r="21" spans="1:21" ht="24.75" customHeight="1" thickBot="1">
      <c r="A21" s="64"/>
      <c r="B21" s="226" t="s">
        <v>572</v>
      </c>
      <c r="C21" s="225"/>
      <c r="D21" s="225"/>
      <c r="E21" s="225"/>
      <c r="F21" s="225"/>
      <c r="G21" s="225"/>
      <c r="H21" s="64"/>
      <c r="I21" s="64"/>
      <c r="J21" s="64"/>
      <c r="K21" s="64"/>
      <c r="L21" s="64"/>
      <c r="M21" s="64"/>
      <c r="N21" s="64"/>
      <c r="O21" s="64"/>
      <c r="P21" s="64"/>
      <c r="Q21" s="64"/>
      <c r="R21" s="64"/>
      <c r="S21" s="64"/>
      <c r="T21" s="64"/>
      <c r="U21" s="64"/>
    </row>
    <row r="22" spans="1:21" ht="24.75" customHeight="1">
      <c r="A22" s="64"/>
      <c r="B22" s="806" t="s">
        <v>573</v>
      </c>
      <c r="C22" s="807"/>
      <c r="D22" s="807"/>
      <c r="E22" s="807"/>
      <c r="F22" s="807"/>
      <c r="G22" s="807"/>
      <c r="H22" s="807"/>
      <c r="I22" s="808"/>
      <c r="J22" s="64"/>
      <c r="K22" s="64"/>
      <c r="L22" s="64"/>
      <c r="M22" s="64"/>
      <c r="N22" s="64"/>
      <c r="O22" s="64"/>
      <c r="P22" s="64"/>
      <c r="Q22" s="64"/>
      <c r="R22" s="64"/>
      <c r="S22" s="64"/>
      <c r="T22" s="64"/>
      <c r="U22" s="64"/>
    </row>
    <row r="23" spans="1:21" ht="24.75" customHeight="1">
      <c r="A23" s="64"/>
      <c r="B23" s="809"/>
      <c r="C23" s="810"/>
      <c r="D23" s="810"/>
      <c r="E23" s="810"/>
      <c r="F23" s="810"/>
      <c r="G23" s="810"/>
      <c r="H23" s="810"/>
      <c r="I23" s="811"/>
      <c r="J23" s="64"/>
      <c r="K23" s="64"/>
      <c r="L23" s="64"/>
      <c r="M23" s="64"/>
      <c r="N23" s="64"/>
      <c r="O23" s="64"/>
      <c r="P23" s="64"/>
      <c r="Q23" s="64"/>
      <c r="R23" s="64"/>
      <c r="S23" s="64"/>
      <c r="T23" s="64"/>
      <c r="U23" s="64"/>
    </row>
    <row r="24" spans="1:21" ht="24.75" customHeight="1">
      <c r="A24" s="64"/>
      <c r="B24" s="809"/>
      <c r="C24" s="810"/>
      <c r="D24" s="810"/>
      <c r="E24" s="810"/>
      <c r="F24" s="810"/>
      <c r="G24" s="810"/>
      <c r="H24" s="810"/>
      <c r="I24" s="811"/>
      <c r="J24" s="64"/>
      <c r="K24" s="64"/>
      <c r="L24" s="64"/>
      <c r="M24" s="64"/>
      <c r="N24" s="64"/>
      <c r="O24" s="64"/>
      <c r="P24" s="64"/>
      <c r="Q24" s="64"/>
      <c r="R24" s="64"/>
      <c r="S24" s="64"/>
      <c r="T24" s="64"/>
      <c r="U24" s="64"/>
    </row>
    <row r="25" spans="1:21" ht="24.75" customHeight="1">
      <c r="A25" s="64"/>
      <c r="B25" s="809"/>
      <c r="C25" s="810"/>
      <c r="D25" s="810"/>
      <c r="E25" s="810"/>
      <c r="F25" s="810"/>
      <c r="G25" s="810"/>
      <c r="H25" s="810"/>
      <c r="I25" s="811"/>
      <c r="J25" s="64"/>
      <c r="K25" s="64"/>
      <c r="L25" s="64"/>
      <c r="M25" s="64"/>
      <c r="N25" s="64"/>
      <c r="O25" s="64"/>
      <c r="P25" s="64"/>
      <c r="Q25" s="64"/>
      <c r="R25" s="64"/>
      <c r="S25" s="64"/>
      <c r="T25" s="64"/>
      <c r="U25" s="64"/>
    </row>
    <row r="26" spans="1:21" ht="24.75" customHeight="1" thickBot="1">
      <c r="A26" s="64"/>
      <c r="B26" s="812"/>
      <c r="C26" s="813"/>
      <c r="D26" s="813"/>
      <c r="E26" s="813"/>
      <c r="F26" s="813"/>
      <c r="G26" s="813"/>
      <c r="H26" s="813"/>
      <c r="I26" s="814"/>
      <c r="J26" s="64"/>
      <c r="K26" s="64"/>
      <c r="L26" s="64"/>
      <c r="M26" s="64"/>
      <c r="N26" s="64"/>
      <c r="O26" s="64"/>
      <c r="P26" s="64"/>
      <c r="Q26" s="64"/>
      <c r="R26" s="64"/>
      <c r="S26" s="64"/>
      <c r="T26" s="64"/>
      <c r="U26" s="64"/>
    </row>
    <row r="27" spans="1:21" ht="24.75" customHeight="1">
      <c r="A27" s="64"/>
      <c r="B27" s="64"/>
      <c r="C27" s="64"/>
      <c r="D27" s="64"/>
      <c r="E27" s="64"/>
      <c r="F27" s="64"/>
      <c r="G27" s="64"/>
      <c r="H27" s="64"/>
      <c r="I27" s="64"/>
      <c r="J27" s="64"/>
      <c r="K27" s="64"/>
      <c r="L27" s="64"/>
      <c r="M27" s="64"/>
      <c r="N27" s="64"/>
      <c r="O27" s="64"/>
      <c r="P27" s="64"/>
      <c r="Q27" s="64"/>
      <c r="R27" s="64"/>
      <c r="S27" s="64"/>
      <c r="T27" s="64"/>
      <c r="U27" s="64"/>
    </row>
    <row r="28" spans="1:21" ht="24.75" customHeight="1" thickBot="1">
      <c r="A28" s="64"/>
      <c r="B28" s="226" t="s">
        <v>463</v>
      </c>
      <c r="C28" s="225"/>
      <c r="D28" s="225"/>
      <c r="E28" s="225"/>
      <c r="F28" s="225"/>
      <c r="G28" s="225"/>
      <c r="H28" s="64"/>
      <c r="I28" s="64"/>
      <c r="J28" s="64"/>
      <c r="K28" s="64"/>
      <c r="L28" s="64"/>
      <c r="M28" s="64"/>
      <c r="N28" s="64"/>
      <c r="O28" s="64"/>
      <c r="P28" s="64"/>
      <c r="Q28" s="64"/>
      <c r="R28" s="64"/>
      <c r="S28" s="64"/>
      <c r="T28" s="64"/>
      <c r="U28" s="64"/>
    </row>
    <row r="29" spans="1:21" ht="24.75" customHeight="1">
      <c r="A29" s="64"/>
      <c r="B29" s="797"/>
      <c r="C29" s="798"/>
      <c r="D29" s="798"/>
      <c r="E29" s="798"/>
      <c r="F29" s="798"/>
      <c r="G29" s="798"/>
      <c r="H29" s="798"/>
      <c r="I29" s="799"/>
      <c r="J29" s="64"/>
      <c r="K29" s="64"/>
      <c r="L29" s="64"/>
      <c r="M29" s="64"/>
      <c r="N29" s="64"/>
      <c r="O29" s="64"/>
      <c r="P29" s="64"/>
      <c r="Q29" s="64"/>
      <c r="R29" s="64"/>
      <c r="S29" s="64"/>
      <c r="T29" s="64"/>
      <c r="U29" s="64"/>
    </row>
    <row r="30" spans="1:21" ht="24.75" customHeight="1">
      <c r="A30" s="64"/>
      <c r="B30" s="800"/>
      <c r="C30" s="801"/>
      <c r="D30" s="801"/>
      <c r="E30" s="801"/>
      <c r="F30" s="801"/>
      <c r="G30" s="801"/>
      <c r="H30" s="801"/>
      <c r="I30" s="802"/>
      <c r="J30" s="64"/>
      <c r="K30" s="64"/>
      <c r="L30" s="64"/>
      <c r="M30" s="64"/>
      <c r="N30" s="64"/>
      <c r="O30" s="64"/>
      <c r="P30" s="64"/>
      <c r="Q30" s="64"/>
      <c r="R30" s="64"/>
      <c r="S30" s="64"/>
      <c r="T30" s="64"/>
      <c r="U30" s="64"/>
    </row>
    <row r="31" spans="1:21" ht="24.75" customHeight="1">
      <c r="A31" s="64"/>
      <c r="B31" s="800"/>
      <c r="C31" s="801"/>
      <c r="D31" s="801"/>
      <c r="E31" s="801"/>
      <c r="F31" s="801"/>
      <c r="G31" s="801"/>
      <c r="H31" s="801"/>
      <c r="I31" s="802"/>
      <c r="J31" s="64"/>
      <c r="K31" s="64"/>
      <c r="L31" s="64"/>
      <c r="M31" s="64"/>
      <c r="N31" s="64"/>
      <c r="O31" s="64"/>
      <c r="P31" s="64"/>
      <c r="Q31" s="64"/>
      <c r="R31" s="64"/>
      <c r="S31" s="64"/>
      <c r="T31" s="64"/>
      <c r="U31" s="64"/>
    </row>
    <row r="32" spans="1:21" ht="24.75" customHeight="1" thickBot="1">
      <c r="A32" s="64"/>
      <c r="B32" s="803"/>
      <c r="C32" s="804"/>
      <c r="D32" s="804"/>
      <c r="E32" s="804"/>
      <c r="F32" s="804"/>
      <c r="G32" s="804"/>
      <c r="H32" s="804"/>
      <c r="I32" s="805"/>
      <c r="J32" s="64"/>
      <c r="K32" s="64"/>
      <c r="L32" s="64"/>
      <c r="M32" s="64"/>
      <c r="N32" s="64"/>
      <c r="O32" s="64"/>
      <c r="P32" s="64"/>
      <c r="Q32" s="64"/>
      <c r="R32" s="64"/>
      <c r="S32" s="64"/>
      <c r="T32" s="64"/>
      <c r="U32" s="64"/>
    </row>
    <row r="33" spans="1:21" ht="24.75" customHeight="1">
      <c r="A33" s="64"/>
      <c r="B33" s="64"/>
      <c r="C33" s="64"/>
      <c r="D33" s="64"/>
      <c r="E33" s="64"/>
      <c r="F33" s="64"/>
      <c r="G33" s="64"/>
      <c r="H33" s="64"/>
      <c r="I33" s="64"/>
      <c r="J33" s="64"/>
      <c r="K33" s="64"/>
      <c r="L33" s="64"/>
      <c r="M33" s="64"/>
      <c r="N33" s="64"/>
      <c r="O33" s="64"/>
      <c r="P33" s="64"/>
      <c r="Q33" s="64"/>
      <c r="R33" s="64"/>
      <c r="S33" s="64"/>
      <c r="T33" s="64"/>
      <c r="U33" s="64"/>
    </row>
    <row r="34" spans="1:21" ht="24.75" customHeight="1">
      <c r="A34" s="64"/>
      <c r="B34" s="64"/>
      <c r="C34" s="64"/>
      <c r="D34" s="64"/>
      <c r="E34" s="64"/>
      <c r="F34" s="64"/>
      <c r="G34" s="64"/>
      <c r="H34" s="64"/>
      <c r="I34" s="64"/>
      <c r="J34" s="64"/>
      <c r="K34" s="64"/>
      <c r="L34" s="64"/>
      <c r="M34" s="64"/>
      <c r="N34" s="64"/>
      <c r="O34" s="64"/>
      <c r="P34" s="64"/>
      <c r="Q34" s="64"/>
      <c r="R34" s="64"/>
      <c r="S34" s="64"/>
      <c r="T34" s="64"/>
      <c r="U34" s="64"/>
    </row>
    <row r="35" spans="1:21" ht="24.75" customHeight="1">
      <c r="A35" s="64"/>
      <c r="B35" s="64"/>
      <c r="C35" s="64"/>
      <c r="D35" s="64"/>
      <c r="E35" s="64"/>
      <c r="F35" s="64"/>
      <c r="G35" s="64"/>
      <c r="H35" s="64"/>
      <c r="I35" s="64"/>
      <c r="J35" s="64"/>
      <c r="K35" s="64"/>
      <c r="L35" s="64"/>
      <c r="M35" s="64"/>
      <c r="N35" s="64"/>
      <c r="O35" s="64"/>
      <c r="P35" s="64"/>
      <c r="Q35" s="64"/>
      <c r="R35" s="64"/>
      <c r="S35" s="64"/>
      <c r="T35" s="64"/>
      <c r="U35" s="64"/>
    </row>
    <row r="36" spans="1:21" ht="24.75" customHeight="1">
      <c r="A36" s="64"/>
      <c r="B36" s="64"/>
      <c r="C36" s="64"/>
      <c r="D36" s="64"/>
      <c r="E36" s="64"/>
      <c r="F36" s="64"/>
      <c r="G36" s="64"/>
      <c r="H36" s="64"/>
      <c r="I36" s="64"/>
      <c r="J36" s="64"/>
      <c r="K36" s="64"/>
      <c r="L36" s="64"/>
      <c r="M36" s="64"/>
      <c r="N36" s="64"/>
      <c r="O36" s="64"/>
      <c r="P36" s="64"/>
      <c r="Q36" s="64"/>
      <c r="R36" s="64"/>
      <c r="S36" s="64"/>
      <c r="T36" s="64"/>
      <c r="U36" s="64"/>
    </row>
    <row r="37" spans="1:21" ht="24.75" customHeight="1">
      <c r="A37" s="64"/>
      <c r="B37" s="64"/>
      <c r="C37" s="64"/>
      <c r="D37" s="64"/>
      <c r="E37" s="64"/>
      <c r="F37" s="64"/>
      <c r="G37" s="64"/>
      <c r="H37" s="64"/>
      <c r="I37" s="64"/>
      <c r="J37" s="64"/>
      <c r="K37" s="64"/>
      <c r="L37" s="64"/>
      <c r="M37" s="64"/>
      <c r="N37" s="64"/>
      <c r="O37" s="64"/>
      <c r="P37" s="64"/>
      <c r="Q37" s="64"/>
      <c r="R37" s="64"/>
      <c r="S37" s="64"/>
      <c r="T37" s="64"/>
      <c r="U37" s="64"/>
    </row>
    <row r="38" spans="1:21" ht="24.75" customHeight="1">
      <c r="A38" s="64"/>
      <c r="B38" s="64"/>
      <c r="C38" s="64"/>
      <c r="D38" s="64"/>
      <c r="E38" s="64"/>
      <c r="F38" s="64"/>
      <c r="G38" s="64"/>
      <c r="H38" s="64"/>
      <c r="I38" s="64"/>
      <c r="J38" s="64"/>
      <c r="K38" s="64"/>
      <c r="L38" s="64"/>
      <c r="M38" s="64"/>
      <c r="N38" s="64"/>
      <c r="O38" s="64"/>
      <c r="P38" s="64"/>
      <c r="Q38" s="64"/>
      <c r="R38" s="64"/>
      <c r="S38" s="64"/>
      <c r="T38" s="64"/>
      <c r="U38" s="64"/>
    </row>
    <row r="39" spans="1:21" ht="24.75" customHeight="1">
      <c r="A39" s="64"/>
      <c r="B39" s="64"/>
      <c r="C39" s="64"/>
      <c r="D39" s="64"/>
      <c r="E39" s="64"/>
      <c r="F39" s="64"/>
      <c r="G39" s="64"/>
      <c r="H39" s="64"/>
      <c r="I39" s="64"/>
      <c r="J39" s="64"/>
      <c r="K39" s="64"/>
      <c r="L39" s="64"/>
      <c r="M39" s="64"/>
      <c r="N39" s="64"/>
      <c r="O39" s="64"/>
      <c r="P39" s="64"/>
      <c r="Q39" s="64"/>
      <c r="R39" s="64"/>
      <c r="S39" s="64"/>
      <c r="T39" s="64"/>
      <c r="U39" s="64"/>
    </row>
    <row r="40" spans="1:21" ht="24.75" customHeight="1">
      <c r="A40" s="64"/>
      <c r="B40" s="64"/>
      <c r="C40" s="64"/>
      <c r="D40" s="64"/>
      <c r="E40" s="64"/>
      <c r="F40" s="64"/>
      <c r="G40" s="64"/>
      <c r="H40" s="64"/>
      <c r="I40" s="64"/>
      <c r="J40" s="64"/>
      <c r="K40" s="64"/>
      <c r="L40" s="64"/>
      <c r="M40" s="64"/>
      <c r="N40" s="64"/>
      <c r="O40" s="64"/>
      <c r="P40" s="64"/>
      <c r="Q40" s="64"/>
      <c r="R40" s="64"/>
      <c r="S40" s="64"/>
      <c r="T40" s="64"/>
      <c r="U40" s="64"/>
    </row>
    <row r="41" spans="1:21" ht="24.75" customHeight="1">
      <c r="A41" s="64"/>
      <c r="B41" s="64"/>
      <c r="C41" s="64"/>
      <c r="D41" s="64"/>
      <c r="E41" s="64"/>
      <c r="F41" s="64"/>
      <c r="G41" s="64"/>
      <c r="H41" s="64"/>
      <c r="I41" s="64"/>
      <c r="J41" s="64"/>
      <c r="K41" s="64"/>
      <c r="L41" s="64"/>
      <c r="M41" s="64"/>
      <c r="N41" s="64"/>
      <c r="O41" s="64"/>
      <c r="P41" s="64"/>
      <c r="Q41" s="64"/>
      <c r="R41" s="64"/>
      <c r="S41" s="64"/>
      <c r="T41" s="64"/>
      <c r="U41" s="64"/>
    </row>
    <row r="42" spans="1:21" ht="24.75" customHeight="1">
      <c r="A42" s="64"/>
      <c r="B42" s="64"/>
      <c r="C42" s="64"/>
      <c r="D42" s="64"/>
      <c r="E42" s="64"/>
      <c r="F42" s="64"/>
      <c r="G42" s="64"/>
      <c r="H42" s="64"/>
      <c r="I42" s="64"/>
      <c r="J42" s="64"/>
      <c r="K42" s="64"/>
      <c r="L42" s="64"/>
      <c r="M42" s="64"/>
      <c r="N42" s="64"/>
      <c r="O42" s="64"/>
      <c r="P42" s="64"/>
      <c r="Q42" s="64"/>
      <c r="R42" s="64"/>
      <c r="S42" s="64"/>
      <c r="T42" s="64"/>
      <c r="U42" s="64"/>
    </row>
    <row r="43" spans="1:21" ht="24.75" customHeight="1">
      <c r="A43" s="64"/>
      <c r="B43" s="64"/>
      <c r="C43" s="64"/>
      <c r="D43" s="64"/>
      <c r="E43" s="64"/>
      <c r="F43" s="64"/>
      <c r="G43" s="64"/>
      <c r="H43" s="64"/>
      <c r="I43" s="64"/>
      <c r="J43" s="64"/>
      <c r="K43" s="64"/>
      <c r="L43" s="64"/>
      <c r="M43" s="64"/>
      <c r="N43" s="64"/>
      <c r="O43" s="64"/>
      <c r="P43" s="64"/>
      <c r="Q43" s="64"/>
      <c r="R43" s="64"/>
      <c r="S43" s="64"/>
      <c r="T43" s="64"/>
      <c r="U43" s="64"/>
    </row>
    <row r="44" spans="1:21" ht="24.75" customHeight="1">
      <c r="A44" s="64"/>
      <c r="B44" s="64"/>
      <c r="C44" s="64"/>
      <c r="D44" s="64"/>
      <c r="E44" s="64"/>
      <c r="F44" s="64"/>
      <c r="G44" s="64"/>
      <c r="H44" s="64"/>
      <c r="I44" s="64"/>
      <c r="J44" s="64"/>
      <c r="K44" s="64"/>
      <c r="L44" s="64"/>
      <c r="M44" s="64"/>
      <c r="N44" s="64"/>
      <c r="O44" s="64"/>
      <c r="P44" s="64"/>
      <c r="Q44" s="64"/>
      <c r="R44" s="64"/>
      <c r="S44" s="64"/>
      <c r="T44" s="64"/>
      <c r="U44" s="64"/>
    </row>
    <row r="45" spans="1:21" ht="24.75" customHeight="1">
      <c r="A45" s="64"/>
      <c r="B45" s="64"/>
      <c r="C45" s="64"/>
      <c r="D45" s="64"/>
      <c r="E45" s="64"/>
      <c r="F45" s="64"/>
      <c r="G45" s="64"/>
      <c r="H45" s="64"/>
      <c r="I45" s="64"/>
      <c r="J45" s="64"/>
      <c r="K45" s="64"/>
      <c r="L45" s="64"/>
      <c r="M45" s="64"/>
      <c r="N45" s="64"/>
      <c r="O45" s="64"/>
      <c r="P45" s="64"/>
      <c r="Q45" s="64"/>
      <c r="R45" s="64"/>
      <c r="S45" s="64"/>
      <c r="T45" s="64"/>
      <c r="U45" s="64"/>
    </row>
    <row r="46" spans="1:21" ht="24.75" customHeight="1">
      <c r="A46" s="64"/>
      <c r="B46" s="64"/>
      <c r="C46" s="64"/>
      <c r="D46" s="64"/>
      <c r="E46" s="64"/>
      <c r="F46" s="64"/>
      <c r="G46" s="64"/>
      <c r="H46" s="64"/>
      <c r="I46" s="64"/>
      <c r="J46" s="64"/>
      <c r="K46" s="64"/>
      <c r="L46" s="64"/>
      <c r="M46" s="64"/>
      <c r="N46" s="64"/>
      <c r="O46" s="64"/>
      <c r="P46" s="64"/>
      <c r="Q46" s="64"/>
      <c r="R46" s="64"/>
      <c r="S46" s="64"/>
      <c r="T46" s="64"/>
      <c r="U46" s="64"/>
    </row>
    <row r="47" spans="1:21" ht="24.75" customHeight="1">
      <c r="A47" s="64"/>
      <c r="B47" s="64"/>
      <c r="C47" s="64"/>
      <c r="D47" s="64"/>
      <c r="E47" s="64"/>
      <c r="F47" s="64"/>
      <c r="G47" s="64"/>
      <c r="H47" s="64"/>
      <c r="I47" s="64"/>
      <c r="J47" s="64"/>
      <c r="K47" s="64"/>
      <c r="L47" s="64"/>
      <c r="M47" s="64"/>
      <c r="N47" s="64"/>
      <c r="O47" s="64"/>
      <c r="P47" s="64"/>
      <c r="Q47" s="64"/>
      <c r="R47" s="64"/>
      <c r="S47" s="64"/>
      <c r="T47" s="64"/>
      <c r="U47" s="64"/>
    </row>
    <row r="48" spans="1:21" ht="24.75" customHeight="1">
      <c r="A48" s="64"/>
      <c r="B48" s="64"/>
      <c r="C48" s="64"/>
      <c r="D48" s="64"/>
      <c r="E48" s="64"/>
      <c r="F48" s="64"/>
      <c r="G48" s="64"/>
      <c r="H48" s="64"/>
      <c r="I48" s="64"/>
      <c r="J48" s="64"/>
      <c r="K48" s="64"/>
      <c r="L48" s="64"/>
      <c r="M48" s="64"/>
      <c r="N48" s="64"/>
      <c r="O48" s="64"/>
      <c r="P48" s="64"/>
      <c r="Q48" s="64"/>
      <c r="R48" s="64"/>
      <c r="S48" s="64"/>
      <c r="T48" s="64"/>
      <c r="U48" s="64"/>
    </row>
    <row r="49" spans="1:21" ht="24.75" customHeight="1">
      <c r="A49" s="64"/>
      <c r="B49" s="64"/>
      <c r="C49" s="64"/>
      <c r="D49" s="64"/>
      <c r="E49" s="64"/>
      <c r="F49" s="64"/>
      <c r="G49" s="64"/>
      <c r="H49" s="64"/>
      <c r="I49" s="64"/>
      <c r="J49" s="64"/>
      <c r="K49" s="64"/>
      <c r="L49" s="64"/>
      <c r="M49" s="64"/>
      <c r="N49" s="64"/>
      <c r="O49" s="64"/>
      <c r="P49" s="64"/>
      <c r="Q49" s="64"/>
      <c r="R49" s="64"/>
      <c r="S49" s="64"/>
      <c r="T49" s="64"/>
      <c r="U49" s="64"/>
    </row>
    <row r="50" spans="1:21" ht="24.75" customHeight="1">
      <c r="A50" s="64"/>
      <c r="B50" s="64"/>
      <c r="C50" s="64"/>
      <c r="D50" s="64"/>
      <c r="E50" s="64"/>
      <c r="F50" s="64"/>
      <c r="G50" s="64"/>
      <c r="H50" s="64"/>
      <c r="I50" s="64"/>
      <c r="J50" s="64"/>
      <c r="K50" s="64"/>
      <c r="L50" s="64"/>
      <c r="M50" s="64"/>
      <c r="N50" s="64"/>
      <c r="O50" s="64"/>
      <c r="P50" s="64"/>
      <c r="Q50" s="64"/>
      <c r="R50" s="64"/>
      <c r="S50" s="64"/>
      <c r="T50" s="64"/>
      <c r="U50" s="64"/>
    </row>
    <row r="51" spans="1:21" ht="24.75" customHeight="1">
      <c r="A51" s="64"/>
      <c r="B51" s="64"/>
      <c r="C51" s="64"/>
      <c r="D51" s="64"/>
      <c r="E51" s="64"/>
      <c r="F51" s="64"/>
      <c r="G51" s="64"/>
      <c r="H51" s="64"/>
      <c r="I51" s="64"/>
      <c r="J51" s="64"/>
      <c r="K51" s="64"/>
      <c r="L51" s="64"/>
      <c r="M51" s="64"/>
      <c r="N51" s="64"/>
      <c r="O51" s="64"/>
      <c r="P51" s="64"/>
      <c r="Q51" s="64"/>
      <c r="R51" s="64"/>
      <c r="S51" s="64"/>
      <c r="T51" s="64"/>
      <c r="U51" s="64"/>
    </row>
    <row r="52" spans="1:21" ht="24.75" customHeight="1">
      <c r="A52" s="64"/>
      <c r="B52" s="64"/>
      <c r="C52" s="64"/>
      <c r="D52" s="64"/>
      <c r="E52" s="64"/>
      <c r="F52" s="64"/>
      <c r="G52" s="64"/>
      <c r="H52" s="64"/>
      <c r="I52" s="64"/>
      <c r="J52" s="64"/>
      <c r="K52" s="64"/>
      <c r="L52" s="64"/>
      <c r="M52" s="64"/>
      <c r="N52" s="64"/>
      <c r="O52" s="64"/>
      <c r="P52" s="64"/>
      <c r="Q52" s="64"/>
      <c r="R52" s="64"/>
      <c r="S52" s="64"/>
      <c r="T52" s="64"/>
      <c r="U52" s="64"/>
    </row>
    <row r="53" spans="1:21" ht="24.75" customHeight="1">
      <c r="A53" s="64"/>
      <c r="B53" s="64"/>
      <c r="C53" s="64"/>
      <c r="D53" s="64"/>
      <c r="E53" s="64"/>
      <c r="F53" s="64"/>
      <c r="G53" s="64"/>
      <c r="H53" s="64"/>
      <c r="I53" s="64"/>
      <c r="J53" s="64"/>
      <c r="K53" s="64"/>
      <c r="L53" s="64"/>
      <c r="M53" s="64"/>
      <c r="N53" s="64"/>
      <c r="O53" s="64"/>
      <c r="P53" s="64"/>
      <c r="Q53" s="64"/>
      <c r="R53" s="64"/>
      <c r="S53" s="64"/>
      <c r="T53" s="64"/>
      <c r="U53" s="64"/>
    </row>
    <row r="54" spans="1:21" ht="24.75" customHeight="1">
      <c r="A54" s="64"/>
      <c r="B54" s="64"/>
      <c r="C54" s="64"/>
      <c r="D54" s="64"/>
      <c r="E54" s="64"/>
      <c r="F54" s="64"/>
      <c r="G54" s="64"/>
      <c r="H54" s="64"/>
      <c r="I54" s="64"/>
      <c r="J54" s="64"/>
      <c r="K54" s="64"/>
      <c r="L54" s="64"/>
      <c r="M54" s="64"/>
      <c r="N54" s="64"/>
      <c r="O54" s="64"/>
      <c r="P54" s="64"/>
      <c r="Q54" s="64"/>
      <c r="R54" s="64"/>
      <c r="S54" s="64"/>
      <c r="T54" s="64"/>
      <c r="U54" s="64"/>
    </row>
    <row r="55" spans="1:21" ht="24.75" customHeight="1">
      <c r="A55" s="64"/>
      <c r="B55" s="64"/>
      <c r="C55" s="64"/>
      <c r="D55" s="64"/>
      <c r="E55" s="64"/>
      <c r="F55" s="64"/>
      <c r="G55" s="64"/>
      <c r="H55" s="64"/>
      <c r="I55" s="64"/>
      <c r="J55" s="64"/>
      <c r="K55" s="64"/>
      <c r="L55" s="64"/>
      <c r="M55" s="64"/>
      <c r="N55" s="64"/>
      <c r="O55" s="64"/>
      <c r="P55" s="64"/>
      <c r="Q55" s="64"/>
      <c r="R55" s="64"/>
      <c r="S55" s="64"/>
      <c r="T55" s="64"/>
      <c r="U55" s="64"/>
    </row>
    <row r="56" spans="1:21" ht="24.75" customHeight="1">
      <c r="A56" s="64"/>
      <c r="B56" s="64"/>
      <c r="C56" s="64"/>
      <c r="D56" s="64"/>
      <c r="E56" s="64"/>
      <c r="F56" s="64"/>
      <c r="G56" s="64"/>
      <c r="H56" s="64"/>
      <c r="I56" s="64"/>
      <c r="J56" s="64"/>
      <c r="K56" s="64"/>
      <c r="L56" s="64"/>
      <c r="M56" s="64"/>
      <c r="N56" s="64"/>
      <c r="O56" s="64"/>
      <c r="P56" s="64"/>
      <c r="Q56" s="64"/>
      <c r="R56" s="64"/>
      <c r="S56" s="64"/>
      <c r="T56" s="64"/>
      <c r="U56" s="64"/>
    </row>
    <row r="57" spans="1:21" ht="24.75" customHeight="1">
      <c r="A57" s="64"/>
      <c r="B57" s="64"/>
      <c r="C57" s="64"/>
      <c r="D57" s="64"/>
      <c r="E57" s="64"/>
      <c r="F57" s="64"/>
      <c r="G57" s="64"/>
      <c r="H57" s="64"/>
      <c r="I57" s="64"/>
      <c r="J57" s="64"/>
      <c r="K57" s="64"/>
      <c r="L57" s="64"/>
      <c r="M57" s="64"/>
      <c r="N57" s="64"/>
      <c r="O57" s="64"/>
      <c r="P57" s="64"/>
      <c r="Q57" s="64"/>
      <c r="R57" s="64"/>
      <c r="S57" s="64"/>
      <c r="T57" s="64"/>
      <c r="U57" s="64"/>
    </row>
    <row r="58" spans="1:21" ht="24.75" customHeight="1">
      <c r="A58" s="64"/>
      <c r="B58" s="64"/>
      <c r="C58" s="64"/>
      <c r="D58" s="64"/>
      <c r="E58" s="64"/>
      <c r="F58" s="64"/>
      <c r="G58" s="64"/>
      <c r="H58" s="64"/>
      <c r="I58" s="64"/>
      <c r="J58" s="64"/>
      <c r="K58" s="64"/>
      <c r="L58" s="64"/>
      <c r="M58" s="64"/>
      <c r="N58" s="64"/>
      <c r="O58" s="64"/>
      <c r="P58" s="64"/>
      <c r="Q58" s="64"/>
      <c r="R58" s="64"/>
      <c r="S58" s="64"/>
      <c r="T58" s="64"/>
      <c r="U58" s="64"/>
    </row>
    <row r="59" spans="1:21" ht="24.75" customHeight="1">
      <c r="A59" s="64"/>
      <c r="B59" s="64"/>
      <c r="C59" s="64"/>
      <c r="D59" s="64"/>
      <c r="E59" s="64"/>
      <c r="F59" s="64"/>
      <c r="G59" s="64"/>
      <c r="H59" s="64"/>
      <c r="I59" s="64"/>
      <c r="J59" s="64"/>
      <c r="K59" s="64"/>
      <c r="L59" s="64"/>
      <c r="M59" s="64"/>
      <c r="N59" s="64"/>
      <c r="O59" s="64"/>
      <c r="P59" s="64"/>
      <c r="Q59" s="64"/>
      <c r="R59" s="64"/>
      <c r="S59" s="64"/>
      <c r="T59" s="64"/>
      <c r="U59" s="64"/>
    </row>
    <row r="60" spans="1:21" ht="24.75" customHeight="1">
      <c r="A60" s="64"/>
      <c r="B60" s="64"/>
      <c r="C60" s="64"/>
      <c r="D60" s="64"/>
      <c r="E60" s="64"/>
      <c r="F60" s="64"/>
      <c r="G60" s="64"/>
      <c r="H60" s="64"/>
      <c r="I60" s="64"/>
      <c r="J60" s="64"/>
      <c r="K60" s="64"/>
      <c r="L60" s="64"/>
      <c r="M60" s="64"/>
      <c r="N60" s="64"/>
      <c r="O60" s="64"/>
      <c r="P60" s="64"/>
      <c r="Q60" s="64"/>
      <c r="R60" s="64"/>
      <c r="S60" s="64"/>
      <c r="T60" s="64"/>
      <c r="U60" s="64"/>
    </row>
    <row r="61" spans="1:21" ht="24.75" customHeight="1">
      <c r="A61" s="64"/>
      <c r="B61" s="64"/>
      <c r="C61" s="64"/>
      <c r="D61" s="64"/>
      <c r="E61" s="64"/>
      <c r="F61" s="64"/>
      <c r="G61" s="64"/>
      <c r="H61" s="64"/>
      <c r="I61" s="64"/>
      <c r="J61" s="64"/>
      <c r="K61" s="64"/>
      <c r="L61" s="64"/>
      <c r="M61" s="64"/>
      <c r="N61" s="64"/>
      <c r="O61" s="64"/>
      <c r="P61" s="64"/>
      <c r="Q61" s="64"/>
      <c r="R61" s="64"/>
      <c r="S61" s="64"/>
      <c r="T61" s="64"/>
      <c r="U61" s="64"/>
    </row>
    <row r="62" spans="1:21" ht="24.75" customHeight="1">
      <c r="A62" s="64"/>
      <c r="B62" s="64"/>
      <c r="C62" s="64"/>
      <c r="D62" s="64"/>
      <c r="E62" s="64"/>
      <c r="F62" s="64"/>
      <c r="G62" s="64"/>
      <c r="H62" s="64"/>
      <c r="I62" s="64"/>
      <c r="J62" s="64"/>
      <c r="K62" s="64"/>
      <c r="L62" s="64"/>
      <c r="M62" s="64"/>
      <c r="N62" s="64"/>
      <c r="O62" s="64"/>
      <c r="P62" s="64"/>
      <c r="Q62" s="64"/>
      <c r="R62" s="64"/>
      <c r="S62" s="64"/>
      <c r="T62" s="64"/>
      <c r="U62" s="64"/>
    </row>
    <row r="63" spans="1:21" ht="24.75" customHeight="1">
      <c r="A63" s="64"/>
      <c r="B63" s="64"/>
      <c r="C63" s="64"/>
      <c r="D63" s="64"/>
      <c r="E63" s="64"/>
      <c r="F63" s="64"/>
      <c r="G63" s="64"/>
      <c r="H63" s="64"/>
      <c r="I63" s="64"/>
      <c r="J63" s="64"/>
      <c r="K63" s="64"/>
      <c r="L63" s="64"/>
      <c r="M63" s="64"/>
      <c r="N63" s="64"/>
      <c r="O63" s="64"/>
      <c r="P63" s="64"/>
      <c r="Q63" s="64"/>
      <c r="R63" s="64"/>
      <c r="S63" s="64"/>
      <c r="T63" s="64"/>
      <c r="U63" s="64"/>
    </row>
    <row r="64" spans="1:21" ht="24.75" customHeight="1">
      <c r="A64" s="64"/>
      <c r="B64" s="64"/>
      <c r="C64" s="64"/>
      <c r="D64" s="64"/>
      <c r="E64" s="64"/>
      <c r="F64" s="64"/>
      <c r="G64" s="64"/>
      <c r="H64" s="64"/>
      <c r="I64" s="64"/>
      <c r="J64" s="64"/>
      <c r="K64" s="64"/>
      <c r="L64" s="64"/>
      <c r="M64" s="64"/>
      <c r="N64" s="64"/>
      <c r="O64" s="64"/>
      <c r="P64" s="64"/>
      <c r="Q64" s="64"/>
      <c r="R64" s="64"/>
      <c r="S64" s="64"/>
      <c r="T64" s="64"/>
      <c r="U64" s="64"/>
    </row>
    <row r="65" spans="1:21" ht="24.75" customHeight="1">
      <c r="A65" s="64"/>
      <c r="B65" s="64"/>
      <c r="C65" s="64"/>
      <c r="D65" s="64"/>
      <c r="E65" s="64"/>
      <c r="F65" s="64"/>
      <c r="G65" s="64"/>
      <c r="H65" s="64"/>
      <c r="I65" s="64"/>
      <c r="J65" s="64"/>
      <c r="K65" s="64"/>
      <c r="L65" s="64"/>
      <c r="M65" s="64"/>
      <c r="N65" s="64"/>
      <c r="O65" s="64"/>
      <c r="P65" s="64"/>
      <c r="Q65" s="64"/>
      <c r="R65" s="64"/>
      <c r="S65" s="64"/>
      <c r="T65" s="64"/>
      <c r="U65" s="64"/>
    </row>
    <row r="66" spans="1:21" ht="24.75" customHeight="1">
      <c r="A66" s="64"/>
      <c r="B66" s="64"/>
      <c r="C66" s="64"/>
      <c r="D66" s="64"/>
      <c r="E66" s="64"/>
      <c r="F66" s="64"/>
      <c r="G66" s="64"/>
      <c r="H66" s="64"/>
      <c r="I66" s="64"/>
      <c r="J66" s="64"/>
      <c r="K66" s="64"/>
      <c r="L66" s="64"/>
      <c r="M66" s="64"/>
      <c r="N66" s="64"/>
      <c r="O66" s="64"/>
      <c r="P66" s="64"/>
      <c r="Q66" s="64"/>
      <c r="R66" s="64"/>
      <c r="S66" s="64"/>
      <c r="T66" s="64"/>
      <c r="U66" s="64"/>
    </row>
    <row r="67" spans="1:21" ht="24.75" customHeight="1">
      <c r="A67" s="64"/>
      <c r="B67" s="64"/>
      <c r="C67" s="64"/>
      <c r="D67" s="64"/>
      <c r="E67" s="64"/>
      <c r="F67" s="64"/>
      <c r="G67" s="64"/>
      <c r="H67" s="64"/>
      <c r="I67" s="64"/>
      <c r="J67" s="64"/>
      <c r="K67" s="64"/>
      <c r="L67" s="64"/>
      <c r="M67" s="64"/>
      <c r="N67" s="64"/>
      <c r="O67" s="64"/>
      <c r="P67" s="64"/>
      <c r="Q67" s="64"/>
      <c r="R67" s="64"/>
      <c r="S67" s="64"/>
      <c r="T67" s="64"/>
      <c r="U67" s="64"/>
    </row>
    <row r="68" spans="1:21" ht="24.75" customHeight="1">
      <c r="A68" s="64"/>
      <c r="B68" s="64"/>
      <c r="C68" s="64"/>
      <c r="D68" s="64"/>
      <c r="E68" s="64"/>
      <c r="F68" s="64"/>
      <c r="G68" s="64"/>
      <c r="H68" s="64"/>
      <c r="I68" s="64"/>
      <c r="J68" s="64"/>
      <c r="K68" s="64"/>
      <c r="L68" s="64"/>
      <c r="M68" s="64"/>
      <c r="N68" s="64"/>
      <c r="O68" s="64"/>
      <c r="P68" s="64"/>
      <c r="Q68" s="64"/>
      <c r="R68" s="64"/>
      <c r="S68" s="64"/>
      <c r="T68" s="64"/>
      <c r="U68" s="64"/>
    </row>
    <row r="69" spans="1:21" ht="24.75" customHeight="1">
      <c r="A69" s="64"/>
      <c r="B69" s="64"/>
      <c r="C69" s="64"/>
      <c r="D69" s="64"/>
      <c r="E69" s="64"/>
      <c r="F69" s="64"/>
      <c r="G69" s="64"/>
      <c r="H69" s="64"/>
      <c r="I69" s="64"/>
      <c r="J69" s="64"/>
      <c r="K69" s="64"/>
      <c r="L69" s="64"/>
      <c r="M69" s="64"/>
      <c r="N69" s="64"/>
      <c r="O69" s="64"/>
      <c r="P69" s="64"/>
      <c r="Q69" s="64"/>
      <c r="R69" s="64"/>
      <c r="S69" s="64"/>
      <c r="T69" s="64"/>
      <c r="U69" s="64"/>
    </row>
    <row r="70" spans="1:21" ht="24.75" customHeight="1">
      <c r="A70" s="64"/>
      <c r="B70" s="64"/>
      <c r="C70" s="64"/>
      <c r="D70" s="64"/>
      <c r="E70" s="64"/>
      <c r="F70" s="64"/>
      <c r="G70" s="64"/>
      <c r="H70" s="64"/>
      <c r="I70" s="64"/>
      <c r="J70" s="64"/>
      <c r="K70" s="64"/>
      <c r="L70" s="64"/>
      <c r="M70" s="64"/>
      <c r="N70" s="64"/>
      <c r="O70" s="64"/>
      <c r="P70" s="64"/>
      <c r="Q70" s="64"/>
      <c r="R70" s="64"/>
      <c r="S70" s="64"/>
      <c r="T70" s="64"/>
      <c r="U70" s="64"/>
    </row>
    <row r="71" spans="1:21" ht="24.75" customHeight="1">
      <c r="A71" s="64"/>
      <c r="B71" s="64"/>
      <c r="C71" s="64"/>
      <c r="D71" s="64"/>
      <c r="E71" s="64"/>
      <c r="F71" s="64"/>
      <c r="G71" s="64"/>
      <c r="H71" s="64"/>
      <c r="I71" s="64"/>
      <c r="J71" s="64"/>
      <c r="K71" s="64"/>
      <c r="L71" s="64"/>
      <c r="M71" s="64"/>
      <c r="N71" s="64"/>
      <c r="O71" s="64"/>
      <c r="P71" s="64"/>
      <c r="Q71" s="64"/>
      <c r="R71" s="64"/>
      <c r="S71" s="64"/>
      <c r="T71" s="64"/>
      <c r="U71" s="64"/>
    </row>
    <row r="72" spans="1:21" ht="24.75" customHeight="1">
      <c r="A72" s="64"/>
      <c r="B72" s="64"/>
      <c r="C72" s="64"/>
      <c r="D72" s="64"/>
      <c r="E72" s="64"/>
      <c r="F72" s="64"/>
      <c r="G72" s="64"/>
      <c r="H72" s="64"/>
      <c r="I72" s="64"/>
      <c r="J72" s="64"/>
      <c r="K72" s="64"/>
      <c r="L72" s="64"/>
      <c r="M72" s="64"/>
      <c r="N72" s="64"/>
      <c r="O72" s="64"/>
      <c r="P72" s="64"/>
      <c r="Q72" s="64"/>
      <c r="R72" s="64"/>
      <c r="S72" s="64"/>
      <c r="T72" s="64"/>
      <c r="U72" s="64"/>
    </row>
    <row r="73" spans="1:21" ht="24.75" customHeight="1">
      <c r="A73" s="64"/>
      <c r="B73" s="64"/>
      <c r="C73" s="64"/>
      <c r="D73" s="64"/>
      <c r="E73" s="64"/>
      <c r="F73" s="64"/>
      <c r="G73" s="64"/>
      <c r="H73" s="64"/>
      <c r="I73" s="64"/>
      <c r="J73" s="64"/>
      <c r="K73" s="64"/>
      <c r="L73" s="64"/>
      <c r="M73" s="64"/>
      <c r="N73" s="64"/>
      <c r="O73" s="64"/>
      <c r="P73" s="64"/>
      <c r="Q73" s="64"/>
      <c r="R73" s="64"/>
      <c r="S73" s="64"/>
      <c r="T73" s="64"/>
      <c r="U73" s="64"/>
    </row>
    <row r="74" spans="1:21" ht="24.75" customHeight="1">
      <c r="A74" s="64"/>
      <c r="B74" s="64"/>
      <c r="C74" s="64"/>
      <c r="D74" s="64"/>
      <c r="E74" s="64"/>
      <c r="F74" s="64"/>
      <c r="G74" s="64"/>
      <c r="H74" s="64"/>
      <c r="I74" s="64"/>
      <c r="J74" s="64"/>
      <c r="K74" s="64"/>
      <c r="L74" s="64"/>
      <c r="M74" s="64"/>
      <c r="N74" s="64"/>
      <c r="O74" s="64"/>
      <c r="P74" s="64"/>
      <c r="Q74" s="64"/>
      <c r="R74" s="64"/>
      <c r="S74" s="64"/>
      <c r="T74" s="64"/>
      <c r="U74" s="64"/>
    </row>
    <row r="75" spans="1:21" ht="24.75" customHeight="1">
      <c r="A75" s="64"/>
      <c r="B75" s="64"/>
      <c r="C75" s="64"/>
      <c r="D75" s="64"/>
      <c r="E75" s="64"/>
      <c r="F75" s="64"/>
      <c r="G75" s="64"/>
      <c r="H75" s="64"/>
      <c r="I75" s="64"/>
      <c r="J75" s="64"/>
      <c r="K75" s="64"/>
      <c r="L75" s="64"/>
      <c r="M75" s="64"/>
      <c r="N75" s="64"/>
      <c r="O75" s="64"/>
      <c r="P75" s="64"/>
      <c r="Q75" s="64"/>
      <c r="R75" s="64"/>
      <c r="S75" s="64"/>
      <c r="T75" s="64"/>
      <c r="U75" s="64"/>
    </row>
    <row r="76" spans="1:21" ht="24.75" customHeight="1">
      <c r="A76" s="64"/>
      <c r="B76" s="64"/>
      <c r="C76" s="64"/>
      <c r="D76" s="64"/>
      <c r="E76" s="64"/>
      <c r="F76" s="64"/>
      <c r="G76" s="64"/>
      <c r="H76" s="64"/>
      <c r="I76" s="64"/>
      <c r="J76" s="64"/>
      <c r="K76" s="64"/>
      <c r="L76" s="64"/>
      <c r="M76" s="64"/>
      <c r="N76" s="64"/>
      <c r="O76" s="64"/>
      <c r="P76" s="64"/>
      <c r="Q76" s="64"/>
      <c r="R76" s="64"/>
      <c r="S76" s="64"/>
      <c r="T76" s="64"/>
      <c r="U76" s="64"/>
    </row>
    <row r="77" spans="1:21" ht="24.75" customHeight="1">
      <c r="A77" s="64"/>
      <c r="B77" s="64"/>
      <c r="C77" s="64"/>
      <c r="D77" s="64"/>
      <c r="E77" s="64"/>
      <c r="F77" s="64"/>
      <c r="G77" s="64"/>
      <c r="H77" s="64"/>
      <c r="I77" s="64"/>
      <c r="J77" s="64"/>
      <c r="K77" s="64"/>
      <c r="L77" s="64"/>
      <c r="M77" s="64"/>
      <c r="N77" s="64"/>
      <c r="O77" s="64"/>
      <c r="P77" s="64"/>
      <c r="Q77" s="64"/>
      <c r="R77" s="64"/>
      <c r="S77" s="64"/>
      <c r="T77" s="64"/>
      <c r="U77" s="64"/>
    </row>
    <row r="78" spans="1:21" ht="24.75" customHeight="1">
      <c r="A78" s="64"/>
      <c r="B78" s="64"/>
      <c r="C78" s="64"/>
      <c r="D78" s="64"/>
      <c r="E78" s="64"/>
      <c r="F78" s="64"/>
      <c r="G78" s="64"/>
      <c r="H78" s="64"/>
      <c r="I78" s="64"/>
      <c r="J78" s="64"/>
      <c r="K78" s="64"/>
      <c r="L78" s="64"/>
      <c r="M78" s="64"/>
      <c r="N78" s="64"/>
      <c r="O78" s="64"/>
      <c r="P78" s="64"/>
      <c r="Q78" s="64"/>
      <c r="R78" s="64"/>
      <c r="S78" s="64"/>
      <c r="T78" s="64"/>
      <c r="U78" s="64"/>
    </row>
    <row r="79" spans="1:21" ht="24.75" customHeight="1">
      <c r="A79" s="64"/>
      <c r="B79" s="64"/>
      <c r="C79" s="64"/>
      <c r="D79" s="64"/>
      <c r="E79" s="64"/>
      <c r="F79" s="64"/>
      <c r="G79" s="64"/>
      <c r="H79" s="64"/>
      <c r="I79" s="64"/>
      <c r="J79" s="64"/>
      <c r="K79" s="64"/>
      <c r="L79" s="64"/>
      <c r="M79" s="64"/>
      <c r="N79" s="64"/>
      <c r="O79" s="64"/>
      <c r="P79" s="64"/>
      <c r="Q79" s="64"/>
      <c r="R79" s="64"/>
      <c r="S79" s="64"/>
      <c r="T79" s="64"/>
      <c r="U79" s="64"/>
    </row>
    <row r="80" spans="1:21" ht="24.75" customHeight="1">
      <c r="A80" s="64"/>
      <c r="B80" s="64"/>
      <c r="C80" s="64"/>
      <c r="D80" s="64"/>
      <c r="E80" s="64"/>
      <c r="F80" s="64"/>
      <c r="G80" s="64"/>
      <c r="H80" s="64"/>
      <c r="I80" s="64"/>
      <c r="J80" s="64"/>
      <c r="K80" s="64"/>
      <c r="L80" s="64"/>
      <c r="M80" s="64"/>
      <c r="N80" s="64"/>
      <c r="O80" s="64"/>
      <c r="P80" s="64"/>
      <c r="Q80" s="64"/>
      <c r="R80" s="64"/>
      <c r="S80" s="64"/>
      <c r="T80" s="64"/>
      <c r="U80" s="64"/>
    </row>
    <row r="81" spans="1:21" ht="24.75" customHeight="1">
      <c r="A81" s="64"/>
      <c r="B81" s="64"/>
      <c r="C81" s="64"/>
      <c r="D81" s="64"/>
      <c r="E81" s="64"/>
      <c r="F81" s="64"/>
      <c r="G81" s="64"/>
      <c r="H81" s="64"/>
      <c r="I81" s="64"/>
      <c r="J81" s="64"/>
      <c r="K81" s="64"/>
      <c r="L81" s="64"/>
      <c r="M81" s="64"/>
      <c r="N81" s="64"/>
      <c r="O81" s="64"/>
      <c r="P81" s="64"/>
      <c r="Q81" s="64"/>
      <c r="R81" s="64"/>
      <c r="S81" s="64"/>
      <c r="T81" s="64"/>
      <c r="U81" s="64"/>
    </row>
    <row r="82" spans="1:21" ht="24.75" customHeight="1">
      <c r="A82" s="64"/>
      <c r="B82" s="64"/>
      <c r="C82" s="64"/>
      <c r="D82" s="64"/>
      <c r="E82" s="64"/>
      <c r="F82" s="64"/>
      <c r="G82" s="64"/>
      <c r="H82" s="64"/>
      <c r="I82" s="64"/>
      <c r="J82" s="64"/>
      <c r="K82" s="64"/>
      <c r="L82" s="64"/>
      <c r="M82" s="64"/>
      <c r="N82" s="64"/>
      <c r="O82" s="64"/>
      <c r="P82" s="64"/>
      <c r="Q82" s="64"/>
      <c r="R82" s="64"/>
      <c r="S82" s="64"/>
      <c r="T82" s="64"/>
      <c r="U82" s="64"/>
    </row>
    <row r="83" spans="1:21" ht="24.75" customHeight="1">
      <c r="A83" s="64"/>
      <c r="B83" s="64"/>
      <c r="C83" s="64"/>
      <c r="D83" s="64"/>
      <c r="E83" s="64"/>
      <c r="F83" s="64"/>
      <c r="G83" s="64"/>
      <c r="H83" s="64"/>
      <c r="I83" s="64"/>
      <c r="J83" s="64"/>
      <c r="K83" s="64"/>
      <c r="L83" s="64"/>
      <c r="M83" s="64"/>
      <c r="N83" s="64"/>
      <c r="O83" s="64"/>
      <c r="P83" s="64"/>
      <c r="Q83" s="64"/>
      <c r="R83" s="64"/>
      <c r="S83" s="64"/>
      <c r="T83" s="64"/>
      <c r="U83" s="64"/>
    </row>
    <row r="84" spans="1:21" ht="24.75" customHeight="1">
      <c r="A84" s="64"/>
      <c r="B84" s="64"/>
      <c r="C84" s="64"/>
      <c r="D84" s="64"/>
      <c r="E84" s="64"/>
      <c r="F84" s="64"/>
      <c r="G84" s="64"/>
      <c r="H84" s="64"/>
      <c r="I84" s="64"/>
      <c r="J84" s="64"/>
      <c r="K84" s="64"/>
      <c r="L84" s="64"/>
      <c r="M84" s="64"/>
      <c r="N84" s="64"/>
      <c r="O84" s="64"/>
      <c r="P84" s="64"/>
      <c r="Q84" s="64"/>
      <c r="R84" s="64"/>
      <c r="S84" s="64"/>
      <c r="T84" s="64"/>
      <c r="U84" s="64"/>
    </row>
    <row r="85" spans="1:21" ht="24.75" customHeight="1">
      <c r="A85" s="64"/>
      <c r="B85" s="64"/>
      <c r="C85" s="64"/>
      <c r="D85" s="64"/>
      <c r="E85" s="64"/>
      <c r="F85" s="64"/>
      <c r="G85" s="64"/>
      <c r="H85" s="64"/>
      <c r="I85" s="64"/>
      <c r="J85" s="64"/>
      <c r="K85" s="64"/>
      <c r="L85" s="64"/>
      <c r="M85" s="64"/>
      <c r="N85" s="64"/>
      <c r="O85" s="64"/>
      <c r="P85" s="64"/>
      <c r="Q85" s="64"/>
      <c r="R85" s="64"/>
      <c r="S85" s="64"/>
      <c r="T85" s="64"/>
      <c r="U85" s="64"/>
    </row>
    <row r="86" spans="1:21" ht="24.75" customHeight="1">
      <c r="A86" s="64"/>
      <c r="B86" s="64"/>
      <c r="C86" s="64"/>
      <c r="D86" s="64"/>
      <c r="E86" s="64"/>
      <c r="F86" s="64"/>
      <c r="G86" s="64"/>
      <c r="H86" s="64"/>
      <c r="I86" s="64"/>
      <c r="J86" s="64"/>
      <c r="K86" s="64"/>
      <c r="L86" s="64"/>
      <c r="M86" s="64"/>
      <c r="N86" s="64"/>
      <c r="O86" s="64"/>
      <c r="P86" s="64"/>
      <c r="Q86" s="64"/>
      <c r="R86" s="64"/>
      <c r="S86" s="64"/>
      <c r="T86" s="64"/>
      <c r="U86" s="64"/>
    </row>
    <row r="87" spans="1:21" ht="24.75" customHeight="1">
      <c r="A87" s="64"/>
      <c r="B87" s="64"/>
      <c r="C87" s="64"/>
      <c r="D87" s="64"/>
      <c r="E87" s="64"/>
      <c r="F87" s="64"/>
      <c r="G87" s="64"/>
      <c r="H87" s="64"/>
      <c r="I87" s="64"/>
      <c r="J87" s="64"/>
      <c r="K87" s="64"/>
      <c r="L87" s="64"/>
      <c r="M87" s="64"/>
      <c r="N87" s="64"/>
      <c r="O87" s="64"/>
      <c r="P87" s="64"/>
      <c r="Q87" s="64"/>
      <c r="R87" s="64"/>
      <c r="S87" s="64"/>
      <c r="T87" s="64"/>
      <c r="U87" s="64"/>
    </row>
    <row r="88" spans="1:21" ht="24.75" customHeight="1">
      <c r="A88" s="64"/>
      <c r="B88" s="64"/>
      <c r="C88" s="64"/>
      <c r="D88" s="64"/>
      <c r="E88" s="64"/>
      <c r="F88" s="64"/>
      <c r="G88" s="64"/>
      <c r="H88" s="64"/>
      <c r="I88" s="64"/>
      <c r="J88" s="64"/>
      <c r="K88" s="64"/>
      <c r="L88" s="64"/>
      <c r="M88" s="64"/>
      <c r="N88" s="64"/>
      <c r="O88" s="64"/>
      <c r="P88" s="64"/>
      <c r="Q88" s="64"/>
      <c r="R88" s="64"/>
      <c r="S88" s="64"/>
      <c r="T88" s="64"/>
      <c r="U88" s="64"/>
    </row>
    <row r="89" spans="1:21" ht="24.75" customHeight="1">
      <c r="A89" s="64"/>
      <c r="B89" s="64"/>
      <c r="C89" s="64"/>
      <c r="D89" s="64"/>
      <c r="E89" s="64"/>
      <c r="F89" s="64"/>
      <c r="G89" s="64"/>
      <c r="H89" s="64"/>
      <c r="I89" s="64"/>
      <c r="J89" s="64"/>
      <c r="K89" s="64"/>
      <c r="L89" s="64"/>
      <c r="M89" s="64"/>
      <c r="N89" s="64"/>
      <c r="O89" s="64"/>
      <c r="P89" s="64"/>
      <c r="Q89" s="64"/>
      <c r="R89" s="64"/>
      <c r="S89" s="64"/>
      <c r="T89" s="64"/>
      <c r="U89" s="64"/>
    </row>
    <row r="90" spans="1:21" ht="24.75" customHeight="1">
      <c r="A90" s="64"/>
      <c r="B90" s="64"/>
      <c r="C90" s="64"/>
      <c r="D90" s="64"/>
      <c r="E90" s="64"/>
      <c r="F90" s="64"/>
      <c r="G90" s="64"/>
      <c r="H90" s="64"/>
      <c r="I90" s="64"/>
      <c r="J90" s="64"/>
      <c r="K90" s="64"/>
      <c r="L90" s="64"/>
      <c r="M90" s="64"/>
      <c r="N90" s="64"/>
      <c r="O90" s="64"/>
      <c r="P90" s="64"/>
      <c r="Q90" s="64"/>
      <c r="R90" s="64"/>
      <c r="S90" s="64"/>
      <c r="T90" s="64"/>
      <c r="U90" s="64"/>
    </row>
    <row r="91" spans="1:21" ht="24.75" customHeight="1">
      <c r="A91" s="64"/>
      <c r="B91" s="64"/>
      <c r="C91" s="64"/>
      <c r="D91" s="64"/>
      <c r="E91" s="64"/>
      <c r="F91" s="64"/>
      <c r="G91" s="64"/>
      <c r="H91" s="64"/>
      <c r="I91" s="64"/>
      <c r="J91" s="64"/>
      <c r="K91" s="64"/>
      <c r="L91" s="64"/>
      <c r="M91" s="64"/>
      <c r="N91" s="64"/>
      <c r="O91" s="64"/>
      <c r="P91" s="64"/>
      <c r="Q91" s="64"/>
      <c r="R91" s="64"/>
      <c r="S91" s="64"/>
      <c r="T91" s="64"/>
      <c r="U91" s="64"/>
    </row>
    <row r="92" spans="1:21" ht="24.75" customHeight="1">
      <c r="A92" s="64"/>
      <c r="B92" s="64"/>
      <c r="C92" s="64"/>
      <c r="D92" s="64"/>
      <c r="E92" s="64"/>
      <c r="F92" s="64"/>
      <c r="G92" s="64"/>
      <c r="H92" s="64"/>
      <c r="I92" s="64"/>
      <c r="J92" s="64"/>
      <c r="K92" s="64"/>
      <c r="L92" s="64"/>
      <c r="M92" s="64"/>
      <c r="N92" s="64"/>
      <c r="O92" s="64"/>
      <c r="P92" s="64"/>
      <c r="Q92" s="64"/>
      <c r="R92" s="64"/>
      <c r="S92" s="64"/>
      <c r="T92" s="64"/>
      <c r="U92" s="64"/>
    </row>
    <row r="93" spans="1:21" ht="24.75" customHeight="1">
      <c r="A93" s="64"/>
      <c r="B93" s="64"/>
      <c r="C93" s="64"/>
      <c r="D93" s="64"/>
      <c r="E93" s="64"/>
      <c r="F93" s="64"/>
      <c r="G93" s="64"/>
      <c r="H93" s="64"/>
      <c r="I93" s="64"/>
      <c r="J93" s="64"/>
      <c r="K93" s="64"/>
      <c r="L93" s="64"/>
      <c r="M93" s="64"/>
      <c r="N93" s="64"/>
      <c r="O93" s="64"/>
      <c r="P93" s="64"/>
      <c r="Q93" s="64"/>
      <c r="R93" s="64"/>
      <c r="S93" s="64"/>
      <c r="T93" s="64"/>
      <c r="U93" s="64"/>
    </row>
    <row r="94" spans="1:21" ht="24.75" customHeight="1">
      <c r="A94" s="64"/>
      <c r="B94" s="64"/>
      <c r="C94" s="64"/>
      <c r="D94" s="64"/>
      <c r="E94" s="64"/>
      <c r="F94" s="64"/>
      <c r="G94" s="64"/>
      <c r="H94" s="64"/>
      <c r="I94" s="64"/>
      <c r="J94" s="64"/>
      <c r="K94" s="64"/>
      <c r="L94" s="64"/>
      <c r="M94" s="64"/>
      <c r="N94" s="64"/>
      <c r="O94" s="64"/>
      <c r="P94" s="64"/>
      <c r="Q94" s="64"/>
      <c r="R94" s="64"/>
      <c r="S94" s="64"/>
      <c r="T94" s="64"/>
      <c r="U94" s="64"/>
    </row>
    <row r="95" spans="1:21" ht="24.75" customHeight="1">
      <c r="A95" s="64"/>
      <c r="B95" s="64"/>
      <c r="C95" s="64"/>
      <c r="D95" s="64"/>
      <c r="E95" s="64"/>
      <c r="F95" s="64"/>
      <c r="G95" s="64"/>
      <c r="H95" s="64"/>
      <c r="I95" s="64"/>
      <c r="J95" s="64"/>
      <c r="K95" s="64"/>
      <c r="L95" s="64"/>
      <c r="M95" s="64"/>
      <c r="N95" s="64"/>
      <c r="O95" s="64"/>
      <c r="P95" s="64"/>
      <c r="Q95" s="64"/>
      <c r="R95" s="64"/>
      <c r="S95" s="64"/>
      <c r="T95" s="64"/>
      <c r="U95" s="64"/>
    </row>
    <row r="96" spans="1:21" ht="24.75" customHeight="1">
      <c r="A96" s="64"/>
      <c r="B96" s="64"/>
      <c r="C96" s="64"/>
      <c r="D96" s="64"/>
      <c r="E96" s="64"/>
      <c r="F96" s="64"/>
      <c r="G96" s="64"/>
      <c r="H96" s="64"/>
      <c r="I96" s="64"/>
      <c r="J96" s="64"/>
      <c r="K96" s="64"/>
      <c r="L96" s="64"/>
      <c r="M96" s="64"/>
      <c r="N96" s="64"/>
      <c r="O96" s="64"/>
      <c r="P96" s="64"/>
      <c r="Q96" s="64"/>
      <c r="R96" s="64"/>
      <c r="S96" s="64"/>
      <c r="T96" s="64"/>
      <c r="U96" s="64"/>
    </row>
    <row r="97" spans="1:21" ht="24.75" customHeight="1">
      <c r="A97" s="64"/>
      <c r="B97" s="64"/>
      <c r="C97" s="64"/>
      <c r="D97" s="64"/>
      <c r="E97" s="64"/>
      <c r="F97" s="64"/>
      <c r="G97" s="64"/>
      <c r="H97" s="64"/>
      <c r="I97" s="64"/>
      <c r="J97" s="64"/>
      <c r="K97" s="64"/>
      <c r="L97" s="64"/>
      <c r="M97" s="64"/>
      <c r="N97" s="64"/>
      <c r="O97" s="64"/>
      <c r="P97" s="64"/>
      <c r="Q97" s="64"/>
      <c r="R97" s="64"/>
      <c r="S97" s="64"/>
      <c r="T97" s="64"/>
      <c r="U97" s="64"/>
    </row>
    <row r="98" spans="1:21" ht="24.75" customHeight="1">
      <c r="A98" s="64"/>
      <c r="B98" s="64"/>
      <c r="C98" s="64"/>
      <c r="D98" s="64"/>
      <c r="E98" s="64"/>
      <c r="F98" s="64"/>
      <c r="G98" s="64"/>
      <c r="H98" s="64"/>
      <c r="I98" s="64"/>
      <c r="J98" s="64"/>
      <c r="K98" s="64"/>
      <c r="L98" s="64"/>
      <c r="M98" s="64"/>
      <c r="N98" s="64"/>
      <c r="O98" s="64"/>
      <c r="P98" s="64"/>
      <c r="Q98" s="64"/>
      <c r="R98" s="64"/>
      <c r="S98" s="64"/>
      <c r="T98" s="64"/>
      <c r="U98" s="64"/>
    </row>
    <row r="99" spans="1:21" ht="24.75" customHeight="1">
      <c r="A99" s="64"/>
      <c r="B99" s="64"/>
      <c r="C99" s="64"/>
      <c r="D99" s="64"/>
      <c r="E99" s="64"/>
      <c r="F99" s="64"/>
      <c r="G99" s="64"/>
      <c r="H99" s="64"/>
      <c r="I99" s="64"/>
      <c r="J99" s="64"/>
      <c r="K99" s="64"/>
      <c r="L99" s="64"/>
      <c r="M99" s="64"/>
      <c r="N99" s="64"/>
      <c r="O99" s="64"/>
      <c r="P99" s="64"/>
      <c r="Q99" s="64"/>
      <c r="R99" s="64"/>
      <c r="S99" s="64"/>
      <c r="T99" s="64"/>
      <c r="U99" s="64"/>
    </row>
    <row r="100" spans="1:21" ht="24.75" customHeight="1">
      <c r="A100" s="64"/>
      <c r="B100" s="64"/>
      <c r="C100" s="64"/>
      <c r="D100" s="64"/>
      <c r="E100" s="64"/>
      <c r="F100" s="64"/>
      <c r="G100" s="64"/>
      <c r="H100" s="64"/>
      <c r="I100" s="64"/>
      <c r="J100" s="64"/>
      <c r="K100" s="64"/>
      <c r="L100" s="64"/>
      <c r="M100" s="64"/>
      <c r="N100" s="64"/>
      <c r="O100" s="64"/>
      <c r="P100" s="64"/>
      <c r="Q100" s="64"/>
      <c r="R100" s="64"/>
      <c r="S100" s="64"/>
      <c r="T100" s="64"/>
      <c r="U100" s="64"/>
    </row>
    <row r="101" spans="1:21" ht="24.75" customHeight="1">
      <c r="A101" s="64"/>
      <c r="B101" s="64"/>
      <c r="C101" s="64"/>
      <c r="D101" s="64"/>
      <c r="E101" s="64"/>
      <c r="F101" s="64"/>
      <c r="G101" s="64"/>
      <c r="H101" s="64"/>
      <c r="I101" s="64"/>
      <c r="J101" s="64"/>
      <c r="K101" s="64"/>
      <c r="L101" s="64"/>
      <c r="M101" s="64"/>
      <c r="N101" s="64"/>
      <c r="O101" s="64"/>
      <c r="P101" s="64"/>
      <c r="Q101" s="64"/>
      <c r="R101" s="64"/>
      <c r="S101" s="64"/>
      <c r="T101" s="64"/>
      <c r="U101" s="64"/>
    </row>
    <row r="102" spans="1:21" ht="24.75" customHeight="1">
      <c r="A102" s="64"/>
      <c r="B102" s="64"/>
      <c r="C102" s="64"/>
      <c r="D102" s="64"/>
      <c r="E102" s="64"/>
      <c r="F102" s="64"/>
      <c r="G102" s="64"/>
      <c r="H102" s="64"/>
      <c r="I102" s="64"/>
      <c r="J102" s="64"/>
      <c r="K102" s="64"/>
      <c r="L102" s="64"/>
      <c r="M102" s="64"/>
      <c r="N102" s="64"/>
      <c r="O102" s="64"/>
      <c r="P102" s="64"/>
      <c r="Q102" s="64"/>
      <c r="R102" s="64"/>
      <c r="S102" s="64"/>
      <c r="T102" s="64"/>
      <c r="U102" s="64"/>
    </row>
    <row r="103" spans="1:21" ht="24.75" customHeight="1">
      <c r="A103" s="64"/>
      <c r="B103" s="64"/>
      <c r="C103" s="64"/>
      <c r="D103" s="64"/>
      <c r="E103" s="64"/>
      <c r="F103" s="64"/>
      <c r="G103" s="64"/>
      <c r="H103" s="64"/>
      <c r="I103" s="64"/>
      <c r="J103" s="64"/>
      <c r="K103" s="64"/>
      <c r="L103" s="64"/>
      <c r="M103" s="64"/>
      <c r="N103" s="64"/>
      <c r="O103" s="64"/>
      <c r="P103" s="64"/>
      <c r="Q103" s="64"/>
      <c r="R103" s="64"/>
      <c r="S103" s="64"/>
      <c r="T103" s="64"/>
      <c r="U103" s="64"/>
    </row>
    <row r="104" spans="1:21" ht="24.75" customHeight="1">
      <c r="A104" s="64"/>
      <c r="B104" s="64"/>
      <c r="C104" s="64"/>
      <c r="D104" s="64"/>
      <c r="E104" s="64"/>
      <c r="F104" s="64"/>
      <c r="G104" s="64"/>
      <c r="H104" s="64"/>
      <c r="I104" s="64"/>
      <c r="J104" s="64"/>
      <c r="K104" s="64"/>
      <c r="L104" s="64"/>
      <c r="M104" s="64"/>
      <c r="N104" s="64"/>
      <c r="O104" s="64"/>
      <c r="P104" s="64"/>
      <c r="Q104" s="64"/>
      <c r="R104" s="64"/>
      <c r="S104" s="64"/>
      <c r="T104" s="64"/>
      <c r="U104" s="64"/>
    </row>
    <row r="105" spans="1:21" ht="24.75" customHeight="1">
      <c r="A105" s="64"/>
      <c r="B105" s="64"/>
      <c r="C105" s="64"/>
      <c r="D105" s="64"/>
      <c r="E105" s="64"/>
      <c r="F105" s="64"/>
      <c r="G105" s="64"/>
      <c r="H105" s="64"/>
      <c r="I105" s="64"/>
      <c r="J105" s="64"/>
      <c r="K105" s="64"/>
      <c r="L105" s="64"/>
      <c r="M105" s="64"/>
      <c r="N105" s="64"/>
      <c r="O105" s="64"/>
      <c r="P105" s="64"/>
      <c r="Q105" s="64"/>
      <c r="R105" s="64"/>
      <c r="S105" s="64"/>
      <c r="T105" s="64"/>
      <c r="U105" s="64"/>
    </row>
    <row r="106" spans="1:21" ht="24.75" customHeight="1">
      <c r="A106" s="64"/>
      <c r="B106" s="64"/>
      <c r="C106" s="64"/>
      <c r="D106" s="64"/>
      <c r="E106" s="64"/>
      <c r="F106" s="64"/>
      <c r="G106" s="64"/>
      <c r="H106" s="64"/>
      <c r="I106" s="64"/>
      <c r="J106" s="64"/>
      <c r="K106" s="64"/>
      <c r="L106" s="64"/>
      <c r="M106" s="64"/>
      <c r="N106" s="64"/>
      <c r="O106" s="64"/>
      <c r="P106" s="64"/>
      <c r="Q106" s="64"/>
      <c r="R106" s="64"/>
      <c r="S106" s="64"/>
      <c r="T106" s="64"/>
      <c r="U106" s="64"/>
    </row>
    <row r="107" spans="1:21" ht="24.75" customHeight="1">
      <c r="A107" s="64"/>
      <c r="B107" s="64"/>
      <c r="C107" s="64"/>
      <c r="D107" s="64"/>
      <c r="E107" s="64"/>
      <c r="F107" s="64"/>
      <c r="G107" s="64"/>
      <c r="H107" s="64"/>
      <c r="I107" s="64"/>
      <c r="J107" s="64"/>
      <c r="K107" s="64"/>
      <c r="L107" s="64"/>
      <c r="M107" s="64"/>
      <c r="N107" s="64"/>
      <c r="O107" s="64"/>
      <c r="P107" s="64"/>
      <c r="Q107" s="64"/>
      <c r="R107" s="64"/>
      <c r="S107" s="64"/>
      <c r="T107" s="64"/>
      <c r="U107" s="64"/>
    </row>
    <row r="108" spans="1:21" ht="24.75" customHeight="1">
      <c r="A108" s="64"/>
      <c r="B108" s="64"/>
      <c r="C108" s="64"/>
      <c r="D108" s="64"/>
      <c r="E108" s="64"/>
      <c r="F108" s="64"/>
      <c r="G108" s="64"/>
      <c r="H108" s="64"/>
      <c r="I108" s="64"/>
      <c r="J108" s="64"/>
      <c r="K108" s="64"/>
      <c r="L108" s="64"/>
      <c r="M108" s="64"/>
      <c r="N108" s="64"/>
      <c r="O108" s="64"/>
      <c r="P108" s="64"/>
      <c r="Q108" s="64"/>
      <c r="R108" s="64"/>
      <c r="S108" s="64"/>
      <c r="T108" s="64"/>
      <c r="U108" s="64"/>
    </row>
    <row r="109" spans="1:21" ht="24.75" customHeight="1">
      <c r="A109" s="64"/>
      <c r="B109" s="64"/>
      <c r="C109" s="64"/>
      <c r="D109" s="64"/>
      <c r="E109" s="64"/>
      <c r="F109" s="64"/>
      <c r="G109" s="64"/>
      <c r="H109" s="64"/>
      <c r="I109" s="64"/>
      <c r="J109" s="64"/>
      <c r="K109" s="64"/>
      <c r="L109" s="64"/>
      <c r="M109" s="64"/>
      <c r="N109" s="64"/>
      <c r="O109" s="64"/>
      <c r="P109" s="64"/>
      <c r="Q109" s="64"/>
      <c r="R109" s="64"/>
      <c r="S109" s="64"/>
      <c r="T109" s="64"/>
      <c r="U109" s="64"/>
    </row>
    <row r="110" spans="1:21" ht="24.75" customHeight="1">
      <c r="A110" s="64"/>
      <c r="B110" s="64"/>
      <c r="C110" s="64"/>
      <c r="D110" s="64"/>
      <c r="E110" s="64"/>
      <c r="F110" s="64"/>
      <c r="G110" s="64"/>
      <c r="H110" s="64"/>
      <c r="I110" s="64"/>
      <c r="J110" s="64"/>
      <c r="K110" s="64"/>
      <c r="L110" s="64"/>
      <c r="M110" s="64"/>
      <c r="N110" s="64"/>
      <c r="O110" s="64"/>
      <c r="P110" s="64"/>
      <c r="Q110" s="64"/>
      <c r="R110" s="64"/>
      <c r="S110" s="64"/>
      <c r="T110" s="64"/>
      <c r="U110" s="64"/>
    </row>
    <row r="111" spans="1:21" ht="24.75" customHeight="1">
      <c r="A111" s="64"/>
      <c r="B111" s="64"/>
      <c r="C111" s="64"/>
      <c r="D111" s="64"/>
      <c r="E111" s="64"/>
      <c r="F111" s="64"/>
      <c r="G111" s="64"/>
      <c r="H111" s="64"/>
      <c r="I111" s="64"/>
      <c r="J111" s="64"/>
      <c r="K111" s="64"/>
      <c r="L111" s="64"/>
      <c r="M111" s="64"/>
      <c r="N111" s="64"/>
      <c r="O111" s="64"/>
      <c r="P111" s="64"/>
      <c r="Q111" s="64"/>
      <c r="R111" s="64"/>
      <c r="S111" s="64"/>
      <c r="T111" s="64"/>
      <c r="U111" s="64"/>
    </row>
    <row r="112" spans="1:21" ht="24.75" customHeight="1">
      <c r="A112" s="64"/>
      <c r="B112" s="64"/>
      <c r="C112" s="64"/>
      <c r="D112" s="64"/>
      <c r="E112" s="64"/>
      <c r="F112" s="64"/>
      <c r="G112" s="64"/>
      <c r="H112" s="64"/>
      <c r="I112" s="64"/>
      <c r="J112" s="64"/>
      <c r="K112" s="64"/>
      <c r="L112" s="64"/>
      <c r="M112" s="64"/>
      <c r="N112" s="64"/>
      <c r="O112" s="64"/>
      <c r="P112" s="64"/>
      <c r="Q112" s="64"/>
      <c r="R112" s="64"/>
      <c r="S112" s="64"/>
      <c r="T112" s="64"/>
      <c r="U112" s="64"/>
    </row>
    <row r="113" spans="1:21" ht="24.75" customHeight="1">
      <c r="A113" s="64"/>
      <c r="B113" s="64"/>
      <c r="C113" s="64"/>
      <c r="D113" s="64"/>
      <c r="E113" s="64"/>
      <c r="F113" s="64"/>
      <c r="G113" s="64"/>
      <c r="H113" s="64"/>
      <c r="I113" s="64"/>
      <c r="J113" s="64"/>
      <c r="K113" s="64"/>
      <c r="L113" s="64"/>
      <c r="M113" s="64"/>
      <c r="N113" s="64"/>
      <c r="O113" s="64"/>
      <c r="P113" s="64"/>
      <c r="Q113" s="64"/>
      <c r="R113" s="64"/>
      <c r="S113" s="64"/>
      <c r="T113" s="64"/>
      <c r="U113" s="64"/>
    </row>
    <row r="114" spans="1:21" ht="24.75" customHeight="1">
      <c r="A114" s="64"/>
      <c r="B114" s="64"/>
      <c r="C114" s="64"/>
      <c r="D114" s="64"/>
      <c r="E114" s="64"/>
      <c r="F114" s="64"/>
      <c r="G114" s="64"/>
      <c r="H114" s="64"/>
      <c r="I114" s="64"/>
      <c r="J114" s="64"/>
      <c r="K114" s="64"/>
      <c r="L114" s="64"/>
      <c r="M114" s="64"/>
      <c r="N114" s="64"/>
      <c r="O114" s="64"/>
      <c r="P114" s="64"/>
      <c r="Q114" s="64"/>
      <c r="R114" s="64"/>
      <c r="S114" s="64"/>
      <c r="T114" s="64"/>
      <c r="U114" s="64"/>
    </row>
    <row r="115" spans="1:21" ht="24.75" customHeight="1">
      <c r="A115" s="64"/>
      <c r="B115" s="64"/>
      <c r="C115" s="64"/>
      <c r="D115" s="64"/>
      <c r="E115" s="64"/>
      <c r="F115" s="64"/>
      <c r="G115" s="64"/>
      <c r="H115" s="64"/>
      <c r="I115" s="64"/>
      <c r="J115" s="64"/>
      <c r="K115" s="64"/>
      <c r="L115" s="64"/>
      <c r="M115" s="64"/>
      <c r="N115" s="64"/>
      <c r="O115" s="64"/>
      <c r="P115" s="64"/>
      <c r="Q115" s="64"/>
      <c r="R115" s="64"/>
      <c r="S115" s="64"/>
      <c r="T115" s="64"/>
      <c r="U115" s="64"/>
    </row>
    <row r="116" spans="1:21" ht="24.75" customHeight="1">
      <c r="A116" s="64"/>
      <c r="B116" s="64"/>
      <c r="C116" s="64"/>
      <c r="D116" s="64"/>
      <c r="E116" s="64"/>
      <c r="F116" s="64"/>
      <c r="G116" s="64"/>
      <c r="H116" s="64"/>
      <c r="I116" s="64"/>
      <c r="J116" s="64"/>
      <c r="K116" s="64"/>
      <c r="L116" s="64"/>
      <c r="M116" s="64"/>
      <c r="N116" s="64"/>
      <c r="O116" s="64"/>
      <c r="P116" s="64"/>
      <c r="Q116" s="64"/>
      <c r="R116" s="64"/>
      <c r="S116" s="64"/>
      <c r="T116" s="64"/>
      <c r="U116" s="64"/>
    </row>
    <row r="117" spans="1:21" ht="24.75" customHeight="1">
      <c r="A117" s="64"/>
      <c r="B117" s="64"/>
      <c r="C117" s="64"/>
      <c r="D117" s="64"/>
      <c r="E117" s="64"/>
      <c r="F117" s="64"/>
      <c r="G117" s="64"/>
      <c r="H117" s="64"/>
      <c r="I117" s="64"/>
      <c r="J117" s="64"/>
      <c r="K117" s="64"/>
      <c r="L117" s="64"/>
      <c r="M117" s="64"/>
      <c r="N117" s="64"/>
      <c r="O117" s="64"/>
      <c r="P117" s="64"/>
      <c r="Q117" s="64"/>
      <c r="R117" s="64"/>
      <c r="S117" s="64"/>
      <c r="T117" s="64"/>
      <c r="U117" s="64"/>
    </row>
    <row r="118" spans="1:21" ht="24.75" customHeight="1">
      <c r="A118" s="64"/>
      <c r="B118" s="64"/>
      <c r="C118" s="64"/>
      <c r="D118" s="64"/>
      <c r="E118" s="64"/>
      <c r="F118" s="64"/>
      <c r="G118" s="64"/>
      <c r="H118" s="64"/>
      <c r="I118" s="64"/>
      <c r="J118" s="64"/>
      <c r="K118" s="64"/>
      <c r="L118" s="64"/>
      <c r="M118" s="64"/>
      <c r="N118" s="64"/>
      <c r="O118" s="64"/>
      <c r="P118" s="64"/>
      <c r="Q118" s="64"/>
      <c r="R118" s="64"/>
      <c r="S118" s="64"/>
      <c r="T118" s="64"/>
      <c r="U118" s="64"/>
    </row>
    <row r="119" spans="1:21" ht="24.75" customHeight="1">
      <c r="A119" s="64"/>
      <c r="B119" s="64"/>
      <c r="C119" s="64"/>
      <c r="D119" s="64"/>
      <c r="E119" s="64"/>
      <c r="F119" s="64"/>
      <c r="G119" s="64"/>
      <c r="H119" s="64"/>
      <c r="I119" s="64"/>
      <c r="J119" s="64"/>
      <c r="K119" s="64"/>
      <c r="L119" s="64"/>
      <c r="M119" s="64"/>
      <c r="N119" s="64"/>
      <c r="O119" s="64"/>
      <c r="P119" s="64"/>
      <c r="Q119" s="64"/>
      <c r="R119" s="64"/>
      <c r="S119" s="64"/>
      <c r="T119" s="64"/>
      <c r="U119" s="64"/>
    </row>
    <row r="120" spans="1:21" ht="24.75" customHeight="1">
      <c r="A120" s="64"/>
      <c r="B120" s="64"/>
      <c r="C120" s="64"/>
      <c r="D120" s="64"/>
      <c r="E120" s="64"/>
      <c r="F120" s="64"/>
      <c r="G120" s="64"/>
      <c r="H120" s="64"/>
      <c r="I120" s="64"/>
      <c r="J120" s="64"/>
      <c r="K120" s="64"/>
      <c r="L120" s="64"/>
      <c r="M120" s="64"/>
      <c r="N120" s="64"/>
      <c r="O120" s="64"/>
      <c r="P120" s="64"/>
      <c r="Q120" s="64"/>
      <c r="R120" s="64"/>
      <c r="S120" s="64"/>
      <c r="T120" s="64"/>
      <c r="U120" s="64"/>
    </row>
    <row r="121" spans="1:21" ht="24.75" customHeight="1">
      <c r="A121" s="64"/>
      <c r="B121" s="64"/>
      <c r="C121" s="64"/>
      <c r="D121" s="64"/>
      <c r="E121" s="64"/>
      <c r="F121" s="64"/>
      <c r="G121" s="64"/>
      <c r="H121" s="64"/>
      <c r="I121" s="64"/>
      <c r="J121" s="64"/>
      <c r="K121" s="64"/>
      <c r="L121" s="64"/>
      <c r="M121" s="64"/>
      <c r="N121" s="64"/>
      <c r="O121" s="64"/>
      <c r="P121" s="64"/>
      <c r="Q121" s="64"/>
      <c r="R121" s="64"/>
      <c r="S121" s="64"/>
      <c r="T121" s="64"/>
      <c r="U121" s="64"/>
    </row>
    <row r="122" spans="1:21" ht="24.75" customHeight="1">
      <c r="A122" s="64"/>
      <c r="B122" s="64"/>
      <c r="C122" s="64"/>
      <c r="D122" s="64"/>
      <c r="E122" s="64"/>
      <c r="F122" s="64"/>
      <c r="G122" s="64"/>
      <c r="H122" s="64"/>
      <c r="I122" s="64"/>
      <c r="J122" s="64"/>
      <c r="K122" s="64"/>
      <c r="L122" s="64"/>
      <c r="M122" s="64"/>
      <c r="N122" s="64"/>
      <c r="O122" s="64"/>
      <c r="P122" s="64"/>
      <c r="Q122" s="64"/>
      <c r="R122" s="64"/>
      <c r="S122" s="64"/>
      <c r="T122" s="64"/>
      <c r="U122" s="64"/>
    </row>
    <row r="123" spans="1:21" ht="24.75" customHeight="1">
      <c r="A123" s="64"/>
      <c r="B123" s="64"/>
      <c r="C123" s="64"/>
      <c r="D123" s="64"/>
      <c r="E123" s="64"/>
      <c r="F123" s="64"/>
      <c r="G123" s="64"/>
      <c r="H123" s="64"/>
      <c r="I123" s="64"/>
      <c r="J123" s="64"/>
      <c r="K123" s="64"/>
      <c r="L123" s="64"/>
      <c r="M123" s="64"/>
      <c r="N123" s="64"/>
      <c r="O123" s="64"/>
      <c r="P123" s="64"/>
      <c r="Q123" s="64"/>
      <c r="R123" s="64"/>
      <c r="S123" s="64"/>
      <c r="T123" s="64"/>
      <c r="U123" s="64"/>
    </row>
    <row r="124" spans="1:21" ht="24.75" customHeight="1">
      <c r="A124" s="64"/>
      <c r="B124" s="64"/>
      <c r="C124" s="64"/>
      <c r="D124" s="64"/>
      <c r="E124" s="64"/>
      <c r="F124" s="64"/>
      <c r="G124" s="64"/>
      <c r="H124" s="64"/>
      <c r="I124" s="64"/>
      <c r="J124" s="64"/>
      <c r="K124" s="64"/>
      <c r="L124" s="64"/>
      <c r="M124" s="64"/>
      <c r="N124" s="64"/>
      <c r="O124" s="64"/>
      <c r="P124" s="64"/>
      <c r="Q124" s="64"/>
      <c r="R124" s="64"/>
      <c r="S124" s="64"/>
      <c r="T124" s="64"/>
      <c r="U124" s="64"/>
    </row>
  </sheetData>
  <sheetProtection/>
  <mergeCells count="9">
    <mergeCell ref="B16:I19"/>
    <mergeCell ref="B22:I26"/>
    <mergeCell ref="B29:I32"/>
    <mergeCell ref="B6:C6"/>
    <mergeCell ref="D6:E6"/>
    <mergeCell ref="B8:E8"/>
    <mergeCell ref="B9:E9"/>
    <mergeCell ref="B11:E11"/>
    <mergeCell ref="F11:G11"/>
  </mergeCells>
  <dataValidations count="2">
    <dataValidation type="list" allowBlank="1" showInputMessage="1" showErrorMessage="1" sqref="F11:G11">
      <formula1>$K$11:$K$12</formula1>
    </dataValidation>
    <dataValidation type="list" allowBlank="1" showInputMessage="1" showErrorMessage="1" sqref="F9:I9">
      <formula1>$K$10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1.xml><?xml version="1.0" encoding="utf-8"?>
<worksheet xmlns="http://schemas.openxmlformats.org/spreadsheetml/2006/main" xmlns:r="http://schemas.openxmlformats.org/officeDocument/2006/relationships">
  <dimension ref="B2:AM23"/>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16384" width="9.00390625" style="1" customWidth="1"/>
  </cols>
  <sheetData>
    <row r="1" ht="13.5" thickBot="1"/>
    <row r="2" spans="2:11" ht="13.5" customHeight="1" thickBot="1">
      <c r="B2" s="670" t="s">
        <v>625</v>
      </c>
      <c r="C2" s="509"/>
      <c r="D2" s="509"/>
      <c r="E2" s="509"/>
      <c r="F2" s="509"/>
      <c r="G2" s="509"/>
      <c r="H2" s="509"/>
      <c r="I2" s="509"/>
      <c r="J2" s="509"/>
      <c r="K2" s="510"/>
    </row>
    <row r="3" spans="2:33" ht="13.5" customHeight="1">
      <c r="B3" s="511"/>
      <c r="C3" s="512"/>
      <c r="D3" s="512"/>
      <c r="E3" s="512"/>
      <c r="F3" s="512"/>
      <c r="G3" s="512"/>
      <c r="H3" s="512"/>
      <c r="I3" s="512"/>
      <c r="J3" s="512"/>
      <c r="K3" s="513"/>
      <c r="R3" s="54" t="s">
        <v>602</v>
      </c>
      <c r="S3" s="29"/>
      <c r="T3" s="29"/>
      <c r="U3" s="29"/>
      <c r="V3" s="29"/>
      <c r="W3" s="29"/>
      <c r="X3" s="29"/>
      <c r="Y3" s="29"/>
      <c r="Z3" s="29"/>
      <c r="AA3" s="29"/>
      <c r="AB3" s="29"/>
      <c r="AC3" s="29"/>
      <c r="AD3" s="29"/>
      <c r="AE3" s="29"/>
      <c r="AF3" s="29"/>
      <c r="AG3" s="30"/>
    </row>
    <row r="4" spans="2:33" ht="13.5" customHeight="1" thickBot="1">
      <c r="B4" s="514"/>
      <c r="C4" s="515"/>
      <c r="D4" s="515"/>
      <c r="E4" s="515"/>
      <c r="F4" s="515"/>
      <c r="G4" s="515"/>
      <c r="H4" s="515"/>
      <c r="I4" s="515"/>
      <c r="J4" s="515"/>
      <c r="K4" s="516"/>
      <c r="R4" s="483" t="s">
        <v>626</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22" t="s">
        <v>421</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464</v>
      </c>
    </row>
    <row r="10" ht="13.5" thickBot="1"/>
    <row r="11" spans="2:33" ht="66" customHeight="1" thickBot="1" thickTop="1">
      <c r="B11" s="791" t="s">
        <v>465</v>
      </c>
      <c r="C11" s="792"/>
      <c r="D11" s="792"/>
      <c r="E11" s="792"/>
      <c r="F11" s="792"/>
      <c r="G11" s="792"/>
      <c r="H11" s="792"/>
      <c r="I11" s="792"/>
      <c r="J11" s="792"/>
      <c r="K11" s="792"/>
      <c r="L11" s="792"/>
      <c r="M11" s="792"/>
      <c r="N11" s="792"/>
      <c r="O11" s="792"/>
      <c r="P11" s="792"/>
      <c r="Q11" s="792"/>
      <c r="R11" s="792"/>
      <c r="S11" s="792"/>
      <c r="T11" s="792"/>
      <c r="U11" s="792"/>
      <c r="V11" s="792"/>
      <c r="W11" s="793"/>
      <c r="X11" s="819" t="s">
        <v>104</v>
      </c>
      <c r="Y11" s="820"/>
      <c r="Z11" s="820"/>
      <c r="AA11" s="820"/>
      <c r="AB11" s="820"/>
      <c r="AC11" s="820"/>
      <c r="AD11" s="820"/>
      <c r="AE11" s="820"/>
      <c r="AF11" s="820"/>
      <c r="AG11" s="821"/>
    </row>
    <row r="12" spans="2:39" ht="40.5" customHeight="1" thickTop="1">
      <c r="B12" s="751" t="s">
        <v>24</v>
      </c>
      <c r="C12" s="660"/>
      <c r="D12" s="660"/>
      <c r="E12" s="660"/>
      <c r="F12" s="660"/>
      <c r="G12" s="660"/>
      <c r="H12" s="660"/>
      <c r="I12" s="660"/>
      <c r="J12" s="660"/>
      <c r="K12" s="660"/>
      <c r="L12" s="660"/>
      <c r="M12" s="660"/>
      <c r="N12" s="660"/>
      <c r="O12" s="660"/>
      <c r="P12" s="660"/>
      <c r="Q12" s="660"/>
      <c r="R12" s="660"/>
      <c r="S12" s="660"/>
      <c r="T12" s="660"/>
      <c r="U12" s="660"/>
      <c r="V12" s="660"/>
      <c r="W12" s="660"/>
      <c r="X12" s="741" t="str">
        <f>IF(X11="策定した上で実施している。","算定可","算定不可")</f>
        <v>算定可</v>
      </c>
      <c r="Y12" s="741"/>
      <c r="Z12" s="741"/>
      <c r="AA12" s="741"/>
      <c r="AB12" s="741"/>
      <c r="AC12" s="741"/>
      <c r="AD12" s="741"/>
      <c r="AE12" s="741"/>
      <c r="AF12" s="741"/>
      <c r="AG12" s="742"/>
      <c r="AI12" s="395"/>
      <c r="AJ12" s="396" t="s">
        <v>104</v>
      </c>
      <c r="AK12" s="395"/>
      <c r="AL12" s="395"/>
      <c r="AM12" s="395"/>
    </row>
    <row r="13" spans="2:39" ht="40.5" customHeight="1" thickBot="1">
      <c r="B13" s="749" t="s">
        <v>25</v>
      </c>
      <c r="C13" s="750"/>
      <c r="D13" s="750"/>
      <c r="E13" s="750"/>
      <c r="F13" s="750"/>
      <c r="G13" s="750"/>
      <c r="H13" s="750"/>
      <c r="I13" s="750"/>
      <c r="J13" s="750"/>
      <c r="K13" s="750"/>
      <c r="L13" s="750"/>
      <c r="M13" s="750"/>
      <c r="N13" s="750"/>
      <c r="O13" s="750"/>
      <c r="P13" s="750"/>
      <c r="Q13" s="750"/>
      <c r="R13" s="750"/>
      <c r="S13" s="750"/>
      <c r="T13" s="750"/>
      <c r="U13" s="750"/>
      <c r="V13" s="750"/>
      <c r="W13" s="750"/>
      <c r="X13" s="19"/>
      <c r="Y13" s="20"/>
      <c r="Z13" s="20"/>
      <c r="AA13" s="20"/>
      <c r="AB13" s="20"/>
      <c r="AC13" s="20">
        <f>IF(X12="算定可",3,0)</f>
        <v>3</v>
      </c>
      <c r="AD13" s="20"/>
      <c r="AE13" s="20"/>
      <c r="AF13" s="20"/>
      <c r="AG13" s="21"/>
      <c r="AI13" s="395"/>
      <c r="AJ13" s="396" t="s">
        <v>105</v>
      </c>
      <c r="AK13" s="395"/>
      <c r="AL13" s="395"/>
      <c r="AM13" s="395"/>
    </row>
    <row r="14" ht="7.5" customHeight="1"/>
    <row r="15" ht="12.75">
      <c r="B15" s="1" t="s">
        <v>37</v>
      </c>
    </row>
    <row r="16" spans="3:5" ht="12.75">
      <c r="C16" s="1" t="s">
        <v>0</v>
      </c>
      <c r="E16" s="1" t="s">
        <v>9</v>
      </c>
    </row>
    <row r="17" spans="3:5" ht="12.75">
      <c r="C17" s="1" t="s">
        <v>0</v>
      </c>
      <c r="E17" s="1" t="s">
        <v>88</v>
      </c>
    </row>
    <row r="18" spans="5:28" ht="12.75">
      <c r="E18" s="818" t="s">
        <v>87</v>
      </c>
      <c r="F18" s="818"/>
      <c r="G18" s="818"/>
      <c r="H18" s="818"/>
      <c r="I18" s="818"/>
      <c r="J18" s="818"/>
      <c r="K18" s="818"/>
      <c r="L18" s="818"/>
      <c r="M18" s="818"/>
      <c r="N18" s="818"/>
      <c r="O18" s="818"/>
      <c r="P18" s="818"/>
      <c r="Q18" s="818"/>
      <c r="R18" s="818"/>
      <c r="S18" s="818"/>
      <c r="T18" s="818"/>
      <c r="U18" s="818"/>
      <c r="V18" s="818"/>
      <c r="W18" s="818"/>
      <c r="X18" s="818"/>
      <c r="Y18" s="818"/>
      <c r="Z18" s="818"/>
      <c r="AA18" s="818"/>
      <c r="AB18" s="818"/>
    </row>
    <row r="19" spans="5:27" ht="6.75" customHeight="1">
      <c r="E19" s="50"/>
      <c r="F19" s="27"/>
      <c r="G19" s="27"/>
      <c r="H19" s="27"/>
      <c r="I19" s="27"/>
      <c r="J19" s="27"/>
      <c r="K19" s="27"/>
      <c r="L19" s="27"/>
      <c r="M19" s="27"/>
      <c r="N19" s="27"/>
      <c r="O19" s="27"/>
      <c r="P19" s="27"/>
      <c r="Q19" s="27"/>
      <c r="R19" s="27"/>
      <c r="S19" s="27"/>
      <c r="T19" s="27"/>
      <c r="U19" s="27"/>
      <c r="V19" s="27"/>
      <c r="W19" s="27"/>
      <c r="X19" s="27"/>
      <c r="Y19" s="27"/>
      <c r="Z19" s="27"/>
      <c r="AA19" s="27"/>
    </row>
    <row r="20" ht="13.5" thickBot="1"/>
    <row r="21" spans="2:34" ht="30" customHeight="1">
      <c r="B21" s="327" t="s">
        <v>380</v>
      </c>
      <c r="C21" s="328"/>
      <c r="D21" s="328"/>
      <c r="E21" s="328"/>
      <c r="F21" s="328"/>
      <c r="G21" s="328"/>
      <c r="H21" s="328"/>
      <c r="I21" s="328"/>
      <c r="J21" s="328"/>
      <c r="K21" s="328"/>
      <c r="L21" s="328"/>
      <c r="M21" s="328"/>
      <c r="N21" s="328"/>
      <c r="O21" s="328"/>
      <c r="P21" s="328"/>
      <c r="Q21" s="328"/>
      <c r="R21" s="328"/>
      <c r="S21" s="328"/>
      <c r="T21" s="328"/>
      <c r="U21" s="328"/>
      <c r="V21" s="329"/>
      <c r="W21" s="329"/>
      <c r="X21" s="329"/>
      <c r="Y21" s="329"/>
      <c r="Z21" s="329"/>
      <c r="AA21" s="329"/>
      <c r="AB21" s="329"/>
      <c r="AC21" s="329"/>
      <c r="AD21" s="329"/>
      <c r="AE21" s="329"/>
      <c r="AF21" s="329"/>
      <c r="AG21" s="330"/>
      <c r="AH21" s="299"/>
    </row>
    <row r="22" spans="2:34" ht="30" customHeight="1">
      <c r="B22" s="337"/>
      <c r="C22" s="338" t="s">
        <v>249</v>
      </c>
      <c r="D22" s="338"/>
      <c r="E22" s="338" t="s">
        <v>466</v>
      </c>
      <c r="F22" s="338"/>
      <c r="G22" s="338"/>
      <c r="H22" s="338"/>
      <c r="I22" s="338"/>
      <c r="J22" s="338"/>
      <c r="K22" s="338"/>
      <c r="L22" s="338"/>
      <c r="M22" s="338"/>
      <c r="N22" s="338"/>
      <c r="O22" s="338"/>
      <c r="P22" s="338"/>
      <c r="Q22" s="338"/>
      <c r="R22" s="338"/>
      <c r="S22" s="338"/>
      <c r="T22" s="338"/>
      <c r="U22" s="338"/>
      <c r="V22" s="339"/>
      <c r="W22" s="339"/>
      <c r="X22" s="339"/>
      <c r="Y22" s="339"/>
      <c r="Z22" s="339"/>
      <c r="AA22" s="339"/>
      <c r="AB22" s="339"/>
      <c r="AC22" s="339"/>
      <c r="AD22" s="339"/>
      <c r="AE22" s="339"/>
      <c r="AF22" s="339"/>
      <c r="AG22" s="340"/>
      <c r="AH22" s="299"/>
    </row>
    <row r="23" spans="2:34" ht="30" customHeight="1" thickBot="1">
      <c r="B23" s="331"/>
      <c r="C23" s="332" t="s">
        <v>249</v>
      </c>
      <c r="D23" s="332"/>
      <c r="E23" s="332" t="s">
        <v>467</v>
      </c>
      <c r="F23" s="332"/>
      <c r="G23" s="332"/>
      <c r="H23" s="332"/>
      <c r="I23" s="332"/>
      <c r="J23" s="332"/>
      <c r="K23" s="332"/>
      <c r="L23" s="332"/>
      <c r="M23" s="332"/>
      <c r="N23" s="332"/>
      <c r="O23" s="332"/>
      <c r="P23" s="332"/>
      <c r="Q23" s="332"/>
      <c r="R23" s="332"/>
      <c r="S23" s="332"/>
      <c r="T23" s="332"/>
      <c r="U23" s="332"/>
      <c r="V23" s="333"/>
      <c r="W23" s="333"/>
      <c r="X23" s="333"/>
      <c r="Y23" s="333"/>
      <c r="Z23" s="333"/>
      <c r="AA23" s="333"/>
      <c r="AB23" s="333"/>
      <c r="AC23" s="333"/>
      <c r="AD23" s="333"/>
      <c r="AE23" s="333"/>
      <c r="AF23" s="333"/>
      <c r="AG23" s="334"/>
      <c r="AH23" s="299"/>
    </row>
  </sheetData>
  <sheetProtection password="CC3D" sheet="1" selectLockedCells="1"/>
  <mergeCells count="8">
    <mergeCell ref="B2:K4"/>
    <mergeCell ref="B13:W13"/>
    <mergeCell ref="E18:AB18"/>
    <mergeCell ref="B6:AG7"/>
    <mergeCell ref="B11:W11"/>
    <mergeCell ref="X11:AG11"/>
    <mergeCell ref="B12:W12"/>
    <mergeCell ref="X12:AG12"/>
  </mergeCells>
  <dataValidations count="1">
    <dataValidation type="list" allowBlank="1" showInputMessage="1" showErrorMessage="1" sqref="X11:AG11">
      <formula1>$AJ$12:$AJ$13</formula1>
    </dataValidation>
  </dataValidations>
  <hyperlinks>
    <hyperlink ref="E18" r:id="rId1" display="http://www.bousai.go.jp/kyoiku/kigyou/keizoku/kk.html"/>
  </hyperlinks>
  <printOptions/>
  <pageMargins left="0.75" right="0.75" top="1" bottom="1" header="0.512" footer="0.512"/>
  <pageSetup horizontalDpi="600" verticalDpi="600" orientation="portrait" paperSize="9" scale="92" r:id="rId3"/>
  <drawing r:id="rId2"/>
</worksheet>
</file>

<file path=xl/worksheets/sheet22.xml><?xml version="1.0" encoding="utf-8"?>
<worksheet xmlns="http://schemas.openxmlformats.org/spreadsheetml/2006/main" xmlns:r="http://schemas.openxmlformats.org/officeDocument/2006/relationships">
  <dimension ref="A1:U107"/>
  <sheetViews>
    <sheetView view="pageBreakPreview" zoomScale="115" zoomScaleSheetLayoutView="115" zoomScalePageLayoutView="0" workbookViewId="0" topLeftCell="B1">
      <selection activeCell="I13" sqref="I13"/>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8"/>
      <c r="B1" s="220" t="s">
        <v>627</v>
      </c>
      <c r="I1" s="105"/>
    </row>
    <row r="2" spans="1:9" ht="21" customHeight="1">
      <c r="A2" s="88"/>
      <c r="B2" s="220" t="s">
        <v>422</v>
      </c>
      <c r="I2" s="105"/>
    </row>
    <row r="3" spans="1:21" ht="24.75" customHeight="1">
      <c r="A3" s="64"/>
      <c r="B3" s="64"/>
      <c r="C3" s="64"/>
      <c r="D3" s="64"/>
      <c r="E3" s="64"/>
      <c r="F3" s="64"/>
      <c r="G3" s="64"/>
      <c r="H3" s="64"/>
      <c r="I3" s="64"/>
      <c r="J3" s="64"/>
      <c r="K3" s="64"/>
      <c r="L3" s="64"/>
      <c r="M3" s="64"/>
      <c r="N3" s="64"/>
      <c r="O3" s="64"/>
      <c r="P3" s="64"/>
      <c r="Q3" s="64"/>
      <c r="R3" s="64"/>
      <c r="S3" s="64"/>
      <c r="T3" s="64"/>
      <c r="U3" s="64"/>
    </row>
    <row r="4" spans="1:21" ht="24.75" customHeight="1">
      <c r="A4" s="64"/>
      <c r="B4" s="336" t="s">
        <v>468</v>
      </c>
      <c r="C4" s="64"/>
      <c r="D4" s="64"/>
      <c r="E4" s="64"/>
      <c r="F4" s="64"/>
      <c r="G4" s="64"/>
      <c r="H4" s="64"/>
      <c r="I4" s="64"/>
      <c r="J4" s="64"/>
      <c r="K4" s="64"/>
      <c r="L4" s="64"/>
      <c r="M4" s="64"/>
      <c r="N4" s="64"/>
      <c r="O4" s="64"/>
      <c r="P4" s="64"/>
      <c r="Q4" s="64"/>
      <c r="R4" s="64"/>
      <c r="S4" s="64"/>
      <c r="T4" s="64"/>
      <c r="U4" s="64"/>
    </row>
    <row r="5" spans="1:21" ht="24.75" customHeight="1">
      <c r="A5" s="64"/>
      <c r="B5" s="64"/>
      <c r="C5" s="64"/>
      <c r="D5" s="64"/>
      <c r="E5" s="64"/>
      <c r="F5" s="64"/>
      <c r="G5" s="64"/>
      <c r="H5" s="64"/>
      <c r="I5" s="64"/>
      <c r="J5" s="64"/>
      <c r="K5" s="64"/>
      <c r="L5" s="64"/>
      <c r="M5" s="64"/>
      <c r="N5" s="64"/>
      <c r="O5" s="64"/>
      <c r="P5" s="64"/>
      <c r="Q5" s="64"/>
      <c r="R5" s="64"/>
      <c r="S5" s="64"/>
      <c r="T5" s="64"/>
      <c r="U5" s="64"/>
    </row>
    <row r="6" spans="1:21" ht="24.75" customHeight="1">
      <c r="A6" s="64"/>
      <c r="B6" s="815" t="s">
        <v>345</v>
      </c>
      <c r="C6" s="815"/>
      <c r="D6" s="771">
        <v>43556</v>
      </c>
      <c r="E6" s="772"/>
      <c r="F6" s="64"/>
      <c r="G6" s="64"/>
      <c r="H6" s="64"/>
      <c r="I6" s="64"/>
      <c r="J6" s="64"/>
      <c r="K6" s="64"/>
      <c r="L6" s="64"/>
      <c r="M6" s="64"/>
      <c r="N6" s="64"/>
      <c r="O6" s="64"/>
      <c r="P6" s="64"/>
      <c r="Q6" s="64"/>
      <c r="R6" s="64"/>
      <c r="S6" s="64"/>
      <c r="T6" s="64"/>
      <c r="U6" s="64"/>
    </row>
    <row r="7" spans="1:21" ht="24.75" customHeight="1">
      <c r="A7" s="64"/>
      <c r="B7" s="64"/>
      <c r="C7" s="64"/>
      <c r="D7" s="64"/>
      <c r="E7" s="64"/>
      <c r="F7" s="64"/>
      <c r="G7" s="64"/>
      <c r="H7" s="64"/>
      <c r="I7" s="64"/>
      <c r="J7" s="64"/>
      <c r="K7" s="64"/>
      <c r="L7" s="64"/>
      <c r="M7" s="64"/>
      <c r="N7" s="64"/>
      <c r="O7" s="64"/>
      <c r="P7" s="64"/>
      <c r="Q7" s="64"/>
      <c r="R7" s="64"/>
      <c r="S7" s="64"/>
      <c r="T7" s="64"/>
      <c r="U7" s="64"/>
    </row>
    <row r="8" spans="1:21" ht="24.75" customHeight="1">
      <c r="A8" s="64"/>
      <c r="B8" s="816" t="s">
        <v>346</v>
      </c>
      <c r="C8" s="816"/>
      <c r="D8" s="816"/>
      <c r="E8" s="816"/>
      <c r="F8" s="335" t="s">
        <v>308</v>
      </c>
      <c r="G8" s="335" t="s">
        <v>309</v>
      </c>
      <c r="H8" s="335" t="s">
        <v>310</v>
      </c>
      <c r="I8" s="335" t="s">
        <v>205</v>
      </c>
      <c r="J8" s="64"/>
      <c r="K8" s="64"/>
      <c r="L8" s="64"/>
      <c r="M8" s="64"/>
      <c r="N8" s="64"/>
      <c r="O8" s="64"/>
      <c r="P8" s="64"/>
      <c r="Q8" s="64"/>
      <c r="R8" s="64"/>
      <c r="S8" s="64"/>
      <c r="T8" s="64"/>
      <c r="U8" s="64"/>
    </row>
    <row r="9" spans="1:21" ht="24.75" customHeight="1">
      <c r="A9" s="64"/>
      <c r="B9" s="817" t="s">
        <v>347</v>
      </c>
      <c r="C9" s="817"/>
      <c r="D9" s="817"/>
      <c r="E9" s="817"/>
      <c r="F9" s="87" t="s">
        <v>688</v>
      </c>
      <c r="G9" s="87" t="s">
        <v>688</v>
      </c>
      <c r="H9" s="87"/>
      <c r="I9" s="87" t="s">
        <v>688</v>
      </c>
      <c r="J9" s="64"/>
      <c r="K9" s="64" t="s">
        <v>249</v>
      </c>
      <c r="L9" s="64"/>
      <c r="M9" s="64"/>
      <c r="N9" s="64"/>
      <c r="O9" s="64"/>
      <c r="P9" s="64"/>
      <c r="Q9" s="64"/>
      <c r="R9" s="64"/>
      <c r="S9" s="64"/>
      <c r="T9" s="64"/>
      <c r="U9" s="64"/>
    </row>
    <row r="10" spans="1:21" ht="24.75" customHeight="1">
      <c r="A10" s="64"/>
      <c r="B10" s="64"/>
      <c r="C10" s="64"/>
      <c r="D10" s="64"/>
      <c r="E10" s="64"/>
      <c r="F10" s="64"/>
      <c r="G10" s="64"/>
      <c r="H10" s="64"/>
      <c r="I10" s="64"/>
      <c r="J10" s="64"/>
      <c r="K10" s="64"/>
      <c r="L10" s="64"/>
      <c r="M10" s="64"/>
      <c r="N10" s="64"/>
      <c r="O10" s="64"/>
      <c r="P10" s="64"/>
      <c r="Q10" s="64"/>
      <c r="R10" s="64"/>
      <c r="S10" s="64"/>
      <c r="T10" s="64"/>
      <c r="U10" s="64"/>
    </row>
    <row r="11" spans="1:21" ht="24.75" customHeight="1" hidden="1">
      <c r="A11" s="64"/>
      <c r="B11" s="777" t="s">
        <v>348</v>
      </c>
      <c r="C11" s="777"/>
      <c r="D11" s="777"/>
      <c r="E11" s="777"/>
      <c r="F11" s="777" t="s">
        <v>233</v>
      </c>
      <c r="G11" s="777"/>
      <c r="H11" s="64"/>
      <c r="I11" s="64"/>
      <c r="J11" s="64"/>
      <c r="K11" s="64"/>
      <c r="L11" s="64"/>
      <c r="M11" s="64"/>
      <c r="N11" s="64"/>
      <c r="O11" s="64"/>
      <c r="P11" s="64"/>
      <c r="Q11" s="64"/>
      <c r="R11" s="64"/>
      <c r="S11" s="64"/>
      <c r="T11" s="64"/>
      <c r="U11" s="64"/>
    </row>
    <row r="12" spans="1:21" ht="24.75" customHeight="1" hidden="1">
      <c r="A12" s="64"/>
      <c r="B12" s="225"/>
      <c r="C12" s="225"/>
      <c r="D12" s="225"/>
      <c r="E12" s="225"/>
      <c r="F12" s="225"/>
      <c r="G12" s="225"/>
      <c r="H12" s="64"/>
      <c r="I12" s="64"/>
      <c r="J12" s="64"/>
      <c r="K12" s="64"/>
      <c r="L12" s="64"/>
      <c r="M12" s="64"/>
      <c r="N12" s="64"/>
      <c r="O12" s="64"/>
      <c r="P12" s="64"/>
      <c r="Q12" s="64"/>
      <c r="R12" s="64"/>
      <c r="S12" s="64"/>
      <c r="T12" s="64"/>
      <c r="U12" s="64"/>
    </row>
    <row r="13" spans="1:21" ht="24.75" customHeight="1">
      <c r="A13" s="64"/>
      <c r="B13" s="211" t="s">
        <v>469</v>
      </c>
      <c r="C13" s="225"/>
      <c r="D13" s="225"/>
      <c r="E13" s="225"/>
      <c r="F13" s="225"/>
      <c r="G13" s="225"/>
      <c r="H13" s="64"/>
      <c r="I13" s="64"/>
      <c r="J13" s="64"/>
      <c r="K13" s="64"/>
      <c r="L13" s="64"/>
      <c r="M13" s="64"/>
      <c r="N13" s="64"/>
      <c r="O13" s="64"/>
      <c r="P13" s="64"/>
      <c r="Q13" s="64"/>
      <c r="R13" s="64"/>
      <c r="S13" s="64"/>
      <c r="T13" s="64"/>
      <c r="U13" s="64"/>
    </row>
    <row r="14" spans="1:21" ht="24.75" customHeight="1" thickBot="1">
      <c r="A14" s="64"/>
      <c r="B14" s="226" t="s">
        <v>470</v>
      </c>
      <c r="C14" s="225"/>
      <c r="D14" s="225"/>
      <c r="E14" s="225"/>
      <c r="F14" s="225"/>
      <c r="G14" s="225"/>
      <c r="H14" s="64"/>
      <c r="I14" s="64"/>
      <c r="J14" s="64"/>
      <c r="K14" s="64"/>
      <c r="L14" s="64"/>
      <c r="M14" s="64"/>
      <c r="N14" s="64"/>
      <c r="O14" s="64"/>
      <c r="P14" s="64"/>
      <c r="Q14" s="64"/>
      <c r="R14" s="64"/>
      <c r="S14" s="64"/>
      <c r="T14" s="64"/>
      <c r="U14" s="64"/>
    </row>
    <row r="15" spans="1:21" ht="24.75" customHeight="1">
      <c r="A15" s="64"/>
      <c r="B15" s="806" t="s">
        <v>574</v>
      </c>
      <c r="C15" s="807"/>
      <c r="D15" s="807"/>
      <c r="E15" s="807"/>
      <c r="F15" s="807"/>
      <c r="G15" s="807"/>
      <c r="H15" s="807"/>
      <c r="I15" s="808"/>
      <c r="J15" s="64"/>
      <c r="K15" s="64"/>
      <c r="L15" s="64"/>
      <c r="M15" s="64"/>
      <c r="N15" s="64"/>
      <c r="O15" s="64"/>
      <c r="P15" s="64"/>
      <c r="Q15" s="64"/>
      <c r="R15" s="64"/>
      <c r="S15" s="64"/>
      <c r="T15" s="64"/>
      <c r="U15" s="64"/>
    </row>
    <row r="16" spans="1:21" ht="24.75" customHeight="1">
      <c r="A16" s="64"/>
      <c r="B16" s="809"/>
      <c r="C16" s="810"/>
      <c r="D16" s="810"/>
      <c r="E16" s="810"/>
      <c r="F16" s="810"/>
      <c r="G16" s="810"/>
      <c r="H16" s="810"/>
      <c r="I16" s="811"/>
      <c r="J16" s="64"/>
      <c r="K16" s="64"/>
      <c r="L16" s="64"/>
      <c r="M16" s="64"/>
      <c r="N16" s="64"/>
      <c r="O16" s="64"/>
      <c r="P16" s="64"/>
      <c r="Q16" s="64"/>
      <c r="R16" s="64"/>
      <c r="S16" s="64"/>
      <c r="T16" s="64"/>
      <c r="U16" s="64"/>
    </row>
    <row r="17" spans="1:21" ht="24.75" customHeight="1">
      <c r="A17" s="64"/>
      <c r="B17" s="809"/>
      <c r="C17" s="810"/>
      <c r="D17" s="810"/>
      <c r="E17" s="810"/>
      <c r="F17" s="810"/>
      <c r="G17" s="810"/>
      <c r="H17" s="810"/>
      <c r="I17" s="811"/>
      <c r="J17" s="64"/>
      <c r="K17" s="64"/>
      <c r="L17" s="64"/>
      <c r="M17" s="64"/>
      <c r="N17" s="64"/>
      <c r="O17" s="64"/>
      <c r="P17" s="64"/>
      <c r="Q17" s="64"/>
      <c r="R17" s="64"/>
      <c r="S17" s="64"/>
      <c r="T17" s="64"/>
      <c r="U17" s="64"/>
    </row>
    <row r="18" spans="1:21" ht="24.75" customHeight="1">
      <c r="A18" s="64"/>
      <c r="B18" s="809"/>
      <c r="C18" s="810"/>
      <c r="D18" s="810"/>
      <c r="E18" s="810"/>
      <c r="F18" s="810"/>
      <c r="G18" s="810"/>
      <c r="H18" s="810"/>
      <c r="I18" s="811"/>
      <c r="J18" s="64"/>
      <c r="K18" s="64"/>
      <c r="L18" s="64"/>
      <c r="M18" s="64"/>
      <c r="N18" s="64"/>
      <c r="O18" s="64"/>
      <c r="P18" s="64"/>
      <c r="Q18" s="64"/>
      <c r="R18" s="64"/>
      <c r="S18" s="64"/>
      <c r="T18" s="64"/>
      <c r="U18" s="64"/>
    </row>
    <row r="19" spans="1:21" ht="24.75" customHeight="1">
      <c r="A19" s="64"/>
      <c r="B19" s="809"/>
      <c r="C19" s="810"/>
      <c r="D19" s="810"/>
      <c r="E19" s="810"/>
      <c r="F19" s="810"/>
      <c r="G19" s="810"/>
      <c r="H19" s="810"/>
      <c r="I19" s="811"/>
      <c r="J19" s="64"/>
      <c r="K19" s="64"/>
      <c r="L19" s="64"/>
      <c r="M19" s="64"/>
      <c r="N19" s="64"/>
      <c r="O19" s="64"/>
      <c r="P19" s="64"/>
      <c r="Q19" s="64"/>
      <c r="R19" s="64"/>
      <c r="S19" s="64"/>
      <c r="T19" s="64"/>
      <c r="U19" s="64"/>
    </row>
    <row r="20" spans="1:21" ht="24.75" customHeight="1" thickBot="1">
      <c r="A20" s="64"/>
      <c r="B20" s="812"/>
      <c r="C20" s="813"/>
      <c r="D20" s="813"/>
      <c r="E20" s="813"/>
      <c r="F20" s="813"/>
      <c r="G20" s="813"/>
      <c r="H20" s="813"/>
      <c r="I20" s="814"/>
      <c r="J20" s="64"/>
      <c r="K20" s="64"/>
      <c r="L20" s="64"/>
      <c r="M20" s="64"/>
      <c r="N20" s="64"/>
      <c r="O20" s="64"/>
      <c r="P20" s="64"/>
      <c r="Q20" s="64"/>
      <c r="R20" s="64"/>
      <c r="S20" s="64"/>
      <c r="T20" s="64"/>
      <c r="U20" s="64"/>
    </row>
    <row r="21" spans="1:21" ht="24.75" customHeight="1">
      <c r="A21" s="64"/>
      <c r="B21" s="64"/>
      <c r="C21" s="64"/>
      <c r="D21" s="64"/>
      <c r="E21" s="64"/>
      <c r="F21" s="64"/>
      <c r="G21" s="64"/>
      <c r="H21" s="64"/>
      <c r="I21" s="64"/>
      <c r="J21" s="64"/>
      <c r="K21" s="64"/>
      <c r="L21" s="64"/>
      <c r="M21" s="64"/>
      <c r="N21" s="64"/>
      <c r="O21" s="64"/>
      <c r="P21" s="64"/>
      <c r="Q21" s="64"/>
      <c r="R21" s="64"/>
      <c r="S21" s="64"/>
      <c r="T21" s="64"/>
      <c r="U21" s="64"/>
    </row>
    <row r="22" spans="1:21" ht="24.75" customHeight="1">
      <c r="A22" s="64"/>
      <c r="B22" s="64"/>
      <c r="C22" s="64"/>
      <c r="D22" s="64"/>
      <c r="E22" s="64"/>
      <c r="F22" s="64"/>
      <c r="G22" s="64"/>
      <c r="H22" s="64"/>
      <c r="I22" s="64"/>
      <c r="J22" s="64"/>
      <c r="K22" s="64"/>
      <c r="L22" s="64"/>
      <c r="M22" s="64"/>
      <c r="N22" s="64"/>
      <c r="O22" s="64"/>
      <c r="P22" s="64"/>
      <c r="Q22" s="64"/>
      <c r="R22" s="64"/>
      <c r="S22" s="64"/>
      <c r="T22" s="64"/>
      <c r="U22" s="64"/>
    </row>
    <row r="23" spans="1:21" ht="24.75" customHeight="1">
      <c r="A23" s="64"/>
      <c r="B23" s="64"/>
      <c r="C23" s="64"/>
      <c r="D23" s="64"/>
      <c r="E23" s="64"/>
      <c r="F23" s="64"/>
      <c r="G23" s="64"/>
      <c r="H23" s="64"/>
      <c r="I23" s="64"/>
      <c r="J23" s="64"/>
      <c r="K23" s="64"/>
      <c r="L23" s="64"/>
      <c r="M23" s="64"/>
      <c r="N23" s="64"/>
      <c r="O23" s="64"/>
      <c r="P23" s="64"/>
      <c r="Q23" s="64"/>
      <c r="R23" s="64"/>
      <c r="S23" s="64"/>
      <c r="T23" s="64"/>
      <c r="U23" s="64"/>
    </row>
    <row r="24" spans="1:21" ht="24.75" customHeight="1">
      <c r="A24" s="64"/>
      <c r="B24" s="64"/>
      <c r="C24" s="64"/>
      <c r="D24" s="64"/>
      <c r="E24" s="64"/>
      <c r="F24" s="64"/>
      <c r="G24" s="64"/>
      <c r="H24" s="64"/>
      <c r="I24" s="64"/>
      <c r="J24" s="64"/>
      <c r="K24" s="64"/>
      <c r="L24" s="64"/>
      <c r="M24" s="64"/>
      <c r="N24" s="64"/>
      <c r="O24" s="64"/>
      <c r="P24" s="64"/>
      <c r="Q24" s="64"/>
      <c r="R24" s="64"/>
      <c r="S24" s="64"/>
      <c r="T24" s="64"/>
      <c r="U24" s="64"/>
    </row>
    <row r="25" spans="1:21" ht="24.75" customHeight="1">
      <c r="A25" s="64"/>
      <c r="B25" s="64"/>
      <c r="C25" s="64"/>
      <c r="D25" s="64"/>
      <c r="E25" s="64"/>
      <c r="F25" s="64"/>
      <c r="G25" s="64"/>
      <c r="H25" s="64"/>
      <c r="I25" s="64"/>
      <c r="J25" s="64"/>
      <c r="K25" s="64"/>
      <c r="L25" s="64"/>
      <c r="M25" s="64"/>
      <c r="N25" s="64"/>
      <c r="O25" s="64"/>
      <c r="P25" s="64"/>
      <c r="Q25" s="64"/>
      <c r="R25" s="64"/>
      <c r="S25" s="64"/>
      <c r="T25" s="64"/>
      <c r="U25" s="64"/>
    </row>
    <row r="26" spans="1:21" ht="24.75" customHeight="1">
      <c r="A26" s="64"/>
      <c r="B26" s="64"/>
      <c r="C26" s="64"/>
      <c r="D26" s="64"/>
      <c r="E26" s="64"/>
      <c r="F26" s="64"/>
      <c r="G26" s="64"/>
      <c r="H26" s="64"/>
      <c r="I26" s="64"/>
      <c r="J26" s="64"/>
      <c r="K26" s="64"/>
      <c r="L26" s="64"/>
      <c r="M26" s="64"/>
      <c r="N26" s="64"/>
      <c r="O26" s="64"/>
      <c r="P26" s="64"/>
      <c r="Q26" s="64"/>
      <c r="R26" s="64"/>
      <c r="S26" s="64"/>
      <c r="T26" s="64"/>
      <c r="U26" s="64"/>
    </row>
    <row r="27" spans="1:21" ht="24.75" customHeight="1">
      <c r="A27" s="64"/>
      <c r="B27" s="64"/>
      <c r="C27" s="64"/>
      <c r="D27" s="64"/>
      <c r="E27" s="64"/>
      <c r="F27" s="64"/>
      <c r="G27" s="64"/>
      <c r="H27" s="64"/>
      <c r="I27" s="64"/>
      <c r="J27" s="64"/>
      <c r="K27" s="64"/>
      <c r="L27" s="64"/>
      <c r="M27" s="64"/>
      <c r="N27" s="64"/>
      <c r="O27" s="64"/>
      <c r="P27" s="64"/>
      <c r="Q27" s="64"/>
      <c r="R27" s="64"/>
      <c r="S27" s="64"/>
      <c r="T27" s="64"/>
      <c r="U27" s="64"/>
    </row>
    <row r="28" spans="1:21" ht="24.75" customHeight="1">
      <c r="A28" s="64"/>
      <c r="B28" s="64"/>
      <c r="C28" s="64"/>
      <c r="D28" s="64"/>
      <c r="E28" s="64"/>
      <c r="F28" s="64"/>
      <c r="G28" s="64"/>
      <c r="H28" s="64"/>
      <c r="I28" s="64"/>
      <c r="J28" s="64"/>
      <c r="K28" s="64"/>
      <c r="L28" s="64"/>
      <c r="M28" s="64"/>
      <c r="N28" s="64"/>
      <c r="O28" s="64"/>
      <c r="P28" s="64"/>
      <c r="Q28" s="64"/>
      <c r="R28" s="64"/>
      <c r="S28" s="64"/>
      <c r="T28" s="64"/>
      <c r="U28" s="64"/>
    </row>
    <row r="29" spans="1:21" ht="24.75" customHeight="1">
      <c r="A29" s="64"/>
      <c r="B29" s="64"/>
      <c r="C29" s="64"/>
      <c r="D29" s="64"/>
      <c r="E29" s="64"/>
      <c r="F29" s="64"/>
      <c r="G29" s="64"/>
      <c r="H29" s="64"/>
      <c r="I29" s="64"/>
      <c r="J29" s="64"/>
      <c r="K29" s="64"/>
      <c r="L29" s="64"/>
      <c r="M29" s="64"/>
      <c r="N29" s="64"/>
      <c r="O29" s="64"/>
      <c r="P29" s="64"/>
      <c r="Q29" s="64"/>
      <c r="R29" s="64"/>
      <c r="S29" s="64"/>
      <c r="T29" s="64"/>
      <c r="U29" s="64"/>
    </row>
    <row r="30" spans="1:21" ht="24.75" customHeight="1">
      <c r="A30" s="64"/>
      <c r="B30" s="64"/>
      <c r="C30" s="64"/>
      <c r="D30" s="64"/>
      <c r="E30" s="64"/>
      <c r="F30" s="64"/>
      <c r="G30" s="64"/>
      <c r="H30" s="64"/>
      <c r="I30" s="64"/>
      <c r="J30" s="64"/>
      <c r="K30" s="64"/>
      <c r="L30" s="64"/>
      <c r="M30" s="64"/>
      <c r="N30" s="64"/>
      <c r="O30" s="64"/>
      <c r="P30" s="64"/>
      <c r="Q30" s="64"/>
      <c r="R30" s="64"/>
      <c r="S30" s="64"/>
      <c r="T30" s="64"/>
      <c r="U30" s="64"/>
    </row>
    <row r="31" spans="1:21" ht="24.75" customHeight="1">
      <c r="A31" s="64"/>
      <c r="B31" s="64"/>
      <c r="C31" s="64"/>
      <c r="D31" s="64"/>
      <c r="E31" s="64"/>
      <c r="F31" s="64"/>
      <c r="G31" s="64"/>
      <c r="H31" s="64"/>
      <c r="I31" s="64"/>
      <c r="J31" s="64"/>
      <c r="K31" s="64"/>
      <c r="L31" s="64"/>
      <c r="M31" s="64"/>
      <c r="N31" s="64"/>
      <c r="O31" s="64"/>
      <c r="P31" s="64"/>
      <c r="Q31" s="64"/>
      <c r="R31" s="64"/>
      <c r="S31" s="64"/>
      <c r="T31" s="64"/>
      <c r="U31" s="64"/>
    </row>
    <row r="32" spans="1:21" ht="24.75" customHeight="1">
      <c r="A32" s="64"/>
      <c r="B32" s="64"/>
      <c r="C32" s="64"/>
      <c r="D32" s="64"/>
      <c r="E32" s="64"/>
      <c r="F32" s="64"/>
      <c r="G32" s="64"/>
      <c r="H32" s="64"/>
      <c r="I32" s="64"/>
      <c r="J32" s="64"/>
      <c r="K32" s="64"/>
      <c r="L32" s="64"/>
      <c r="M32" s="64"/>
      <c r="N32" s="64"/>
      <c r="O32" s="64"/>
      <c r="P32" s="64"/>
      <c r="Q32" s="64"/>
      <c r="R32" s="64"/>
      <c r="S32" s="64"/>
      <c r="T32" s="64"/>
      <c r="U32" s="64"/>
    </row>
    <row r="33" spans="1:21" ht="24.75" customHeight="1">
      <c r="A33" s="64"/>
      <c r="B33" s="64"/>
      <c r="C33" s="64"/>
      <c r="D33" s="64"/>
      <c r="E33" s="64"/>
      <c r="F33" s="64"/>
      <c r="G33" s="64"/>
      <c r="H33" s="64"/>
      <c r="I33" s="64"/>
      <c r="J33" s="64"/>
      <c r="K33" s="64"/>
      <c r="L33" s="64"/>
      <c r="M33" s="64"/>
      <c r="N33" s="64"/>
      <c r="O33" s="64"/>
      <c r="P33" s="64"/>
      <c r="Q33" s="64"/>
      <c r="R33" s="64"/>
      <c r="S33" s="64"/>
      <c r="T33" s="64"/>
      <c r="U33" s="64"/>
    </row>
    <row r="34" spans="1:21" ht="24.75" customHeight="1">
      <c r="A34" s="64"/>
      <c r="B34" s="64"/>
      <c r="C34" s="64"/>
      <c r="D34" s="64"/>
      <c r="E34" s="64"/>
      <c r="F34" s="64"/>
      <c r="G34" s="64"/>
      <c r="H34" s="64"/>
      <c r="I34" s="64"/>
      <c r="J34" s="64"/>
      <c r="K34" s="64"/>
      <c r="L34" s="64"/>
      <c r="M34" s="64"/>
      <c r="N34" s="64"/>
      <c r="O34" s="64"/>
      <c r="P34" s="64"/>
      <c r="Q34" s="64"/>
      <c r="R34" s="64"/>
      <c r="S34" s="64"/>
      <c r="T34" s="64"/>
      <c r="U34" s="64"/>
    </row>
    <row r="35" spans="1:21" ht="24.75" customHeight="1">
      <c r="A35" s="64"/>
      <c r="B35" s="64"/>
      <c r="C35" s="64"/>
      <c r="D35" s="64"/>
      <c r="E35" s="64"/>
      <c r="F35" s="64"/>
      <c r="G35" s="64"/>
      <c r="H35" s="64"/>
      <c r="I35" s="64"/>
      <c r="J35" s="64"/>
      <c r="K35" s="64"/>
      <c r="L35" s="64"/>
      <c r="M35" s="64"/>
      <c r="N35" s="64"/>
      <c r="O35" s="64"/>
      <c r="P35" s="64"/>
      <c r="Q35" s="64"/>
      <c r="R35" s="64"/>
      <c r="S35" s="64"/>
      <c r="T35" s="64"/>
      <c r="U35" s="64"/>
    </row>
    <row r="36" spans="1:21" ht="24.75" customHeight="1">
      <c r="A36" s="64"/>
      <c r="B36" s="64"/>
      <c r="C36" s="64"/>
      <c r="D36" s="64"/>
      <c r="E36" s="64"/>
      <c r="F36" s="64"/>
      <c r="G36" s="64"/>
      <c r="H36" s="64"/>
      <c r="I36" s="64"/>
      <c r="J36" s="64"/>
      <c r="K36" s="64"/>
      <c r="L36" s="64"/>
      <c r="M36" s="64"/>
      <c r="N36" s="64"/>
      <c r="O36" s="64"/>
      <c r="P36" s="64"/>
      <c r="Q36" s="64"/>
      <c r="R36" s="64"/>
      <c r="S36" s="64"/>
      <c r="T36" s="64"/>
      <c r="U36" s="64"/>
    </row>
    <row r="37" spans="1:21" ht="24.75" customHeight="1">
      <c r="A37" s="64"/>
      <c r="B37" s="64"/>
      <c r="C37" s="64"/>
      <c r="D37" s="64"/>
      <c r="E37" s="64"/>
      <c r="F37" s="64"/>
      <c r="G37" s="64"/>
      <c r="H37" s="64"/>
      <c r="I37" s="64"/>
      <c r="J37" s="64"/>
      <c r="K37" s="64"/>
      <c r="L37" s="64"/>
      <c r="M37" s="64"/>
      <c r="N37" s="64"/>
      <c r="O37" s="64"/>
      <c r="P37" s="64"/>
      <c r="Q37" s="64"/>
      <c r="R37" s="64"/>
      <c r="S37" s="64"/>
      <c r="T37" s="64"/>
      <c r="U37" s="64"/>
    </row>
    <row r="38" spans="1:21" ht="24.75" customHeight="1">
      <c r="A38" s="64"/>
      <c r="B38" s="64"/>
      <c r="C38" s="64"/>
      <c r="D38" s="64"/>
      <c r="E38" s="64"/>
      <c r="F38" s="64"/>
      <c r="G38" s="64"/>
      <c r="H38" s="64"/>
      <c r="I38" s="64"/>
      <c r="J38" s="64"/>
      <c r="K38" s="64"/>
      <c r="L38" s="64"/>
      <c r="M38" s="64"/>
      <c r="N38" s="64"/>
      <c r="O38" s="64"/>
      <c r="P38" s="64"/>
      <c r="Q38" s="64"/>
      <c r="R38" s="64"/>
      <c r="S38" s="64"/>
      <c r="T38" s="64"/>
      <c r="U38" s="64"/>
    </row>
    <row r="39" spans="1:21" ht="24.75" customHeight="1">
      <c r="A39" s="64"/>
      <c r="B39" s="64"/>
      <c r="C39" s="64"/>
      <c r="D39" s="64"/>
      <c r="E39" s="64"/>
      <c r="F39" s="64"/>
      <c r="G39" s="64"/>
      <c r="H39" s="64"/>
      <c r="I39" s="64"/>
      <c r="J39" s="64"/>
      <c r="K39" s="64"/>
      <c r="L39" s="64"/>
      <c r="M39" s="64"/>
      <c r="N39" s="64"/>
      <c r="O39" s="64"/>
      <c r="P39" s="64"/>
      <c r="Q39" s="64"/>
      <c r="R39" s="64"/>
      <c r="S39" s="64"/>
      <c r="T39" s="64"/>
      <c r="U39" s="64"/>
    </row>
    <row r="40" spans="1:21" ht="24.75" customHeight="1">
      <c r="A40" s="64"/>
      <c r="B40" s="64"/>
      <c r="C40" s="64"/>
      <c r="D40" s="64"/>
      <c r="E40" s="64"/>
      <c r="F40" s="64"/>
      <c r="G40" s="64"/>
      <c r="H40" s="64"/>
      <c r="I40" s="64"/>
      <c r="J40" s="64"/>
      <c r="K40" s="64"/>
      <c r="L40" s="64"/>
      <c r="M40" s="64"/>
      <c r="N40" s="64"/>
      <c r="O40" s="64"/>
      <c r="P40" s="64"/>
      <c r="Q40" s="64"/>
      <c r="R40" s="64"/>
      <c r="S40" s="64"/>
      <c r="T40" s="64"/>
      <c r="U40" s="64"/>
    </row>
    <row r="41" spans="1:21" ht="24.75" customHeight="1">
      <c r="A41" s="64"/>
      <c r="B41" s="64"/>
      <c r="C41" s="64"/>
      <c r="D41" s="64"/>
      <c r="E41" s="64"/>
      <c r="F41" s="64"/>
      <c r="G41" s="64"/>
      <c r="H41" s="64"/>
      <c r="I41" s="64"/>
      <c r="J41" s="64"/>
      <c r="K41" s="64"/>
      <c r="L41" s="64"/>
      <c r="M41" s="64"/>
      <c r="N41" s="64"/>
      <c r="O41" s="64"/>
      <c r="P41" s="64"/>
      <c r="Q41" s="64"/>
      <c r="R41" s="64"/>
      <c r="S41" s="64"/>
      <c r="T41" s="64"/>
      <c r="U41" s="64"/>
    </row>
    <row r="42" spans="1:21" ht="24.75" customHeight="1">
      <c r="A42" s="64"/>
      <c r="B42" s="64"/>
      <c r="C42" s="64"/>
      <c r="D42" s="64"/>
      <c r="E42" s="64"/>
      <c r="F42" s="64"/>
      <c r="G42" s="64"/>
      <c r="H42" s="64"/>
      <c r="I42" s="64"/>
      <c r="J42" s="64"/>
      <c r="K42" s="64"/>
      <c r="L42" s="64"/>
      <c r="M42" s="64"/>
      <c r="N42" s="64"/>
      <c r="O42" s="64"/>
      <c r="P42" s="64"/>
      <c r="Q42" s="64"/>
      <c r="R42" s="64"/>
      <c r="S42" s="64"/>
      <c r="T42" s="64"/>
      <c r="U42" s="64"/>
    </row>
    <row r="43" spans="1:21" ht="24.75" customHeight="1">
      <c r="A43" s="64"/>
      <c r="B43" s="64"/>
      <c r="C43" s="64"/>
      <c r="D43" s="64"/>
      <c r="E43" s="64"/>
      <c r="F43" s="64"/>
      <c r="G43" s="64"/>
      <c r="H43" s="64"/>
      <c r="I43" s="64"/>
      <c r="J43" s="64"/>
      <c r="K43" s="64"/>
      <c r="L43" s="64"/>
      <c r="M43" s="64"/>
      <c r="N43" s="64"/>
      <c r="O43" s="64"/>
      <c r="P43" s="64"/>
      <c r="Q43" s="64"/>
      <c r="R43" s="64"/>
      <c r="S43" s="64"/>
      <c r="T43" s="64"/>
      <c r="U43" s="64"/>
    </row>
    <row r="44" spans="1:21" ht="24.75" customHeight="1">
      <c r="A44" s="64"/>
      <c r="B44" s="64"/>
      <c r="C44" s="64"/>
      <c r="D44" s="64"/>
      <c r="E44" s="64"/>
      <c r="F44" s="64"/>
      <c r="G44" s="64"/>
      <c r="H44" s="64"/>
      <c r="I44" s="64"/>
      <c r="J44" s="64"/>
      <c r="K44" s="64"/>
      <c r="L44" s="64"/>
      <c r="M44" s="64"/>
      <c r="N44" s="64"/>
      <c r="O44" s="64"/>
      <c r="P44" s="64"/>
      <c r="Q44" s="64"/>
      <c r="R44" s="64"/>
      <c r="S44" s="64"/>
      <c r="T44" s="64"/>
      <c r="U44" s="64"/>
    </row>
    <row r="45" spans="1:21" ht="24.75" customHeight="1">
      <c r="A45" s="64"/>
      <c r="B45" s="64"/>
      <c r="C45" s="64"/>
      <c r="D45" s="64"/>
      <c r="E45" s="64"/>
      <c r="F45" s="64"/>
      <c r="G45" s="64"/>
      <c r="H45" s="64"/>
      <c r="I45" s="64"/>
      <c r="J45" s="64"/>
      <c r="K45" s="64"/>
      <c r="L45" s="64"/>
      <c r="M45" s="64"/>
      <c r="N45" s="64"/>
      <c r="O45" s="64"/>
      <c r="P45" s="64"/>
      <c r="Q45" s="64"/>
      <c r="R45" s="64"/>
      <c r="S45" s="64"/>
      <c r="T45" s="64"/>
      <c r="U45" s="64"/>
    </row>
    <row r="46" spans="1:21" ht="24.75" customHeight="1">
      <c r="A46" s="64"/>
      <c r="B46" s="64"/>
      <c r="C46" s="64"/>
      <c r="D46" s="64"/>
      <c r="E46" s="64"/>
      <c r="F46" s="64"/>
      <c r="G46" s="64"/>
      <c r="H46" s="64"/>
      <c r="I46" s="64"/>
      <c r="J46" s="64"/>
      <c r="K46" s="64"/>
      <c r="L46" s="64"/>
      <c r="M46" s="64"/>
      <c r="N46" s="64"/>
      <c r="O46" s="64"/>
      <c r="P46" s="64"/>
      <c r="Q46" s="64"/>
      <c r="R46" s="64"/>
      <c r="S46" s="64"/>
      <c r="T46" s="64"/>
      <c r="U46" s="64"/>
    </row>
    <row r="47" spans="1:21" ht="24.75" customHeight="1">
      <c r="A47" s="64"/>
      <c r="B47" s="64"/>
      <c r="C47" s="64"/>
      <c r="D47" s="64"/>
      <c r="E47" s="64"/>
      <c r="F47" s="64"/>
      <c r="G47" s="64"/>
      <c r="H47" s="64"/>
      <c r="I47" s="64"/>
      <c r="J47" s="64"/>
      <c r="K47" s="64"/>
      <c r="L47" s="64"/>
      <c r="M47" s="64"/>
      <c r="N47" s="64"/>
      <c r="O47" s="64"/>
      <c r="P47" s="64"/>
      <c r="Q47" s="64"/>
      <c r="R47" s="64"/>
      <c r="S47" s="64"/>
      <c r="T47" s="64"/>
      <c r="U47" s="64"/>
    </row>
    <row r="48" spans="1:21" ht="24.75" customHeight="1">
      <c r="A48" s="64"/>
      <c r="B48" s="64"/>
      <c r="C48" s="64"/>
      <c r="D48" s="64"/>
      <c r="E48" s="64"/>
      <c r="F48" s="64"/>
      <c r="G48" s="64"/>
      <c r="H48" s="64"/>
      <c r="I48" s="64"/>
      <c r="J48" s="64"/>
      <c r="K48" s="64"/>
      <c r="L48" s="64"/>
      <c r="M48" s="64"/>
      <c r="N48" s="64"/>
      <c r="O48" s="64"/>
      <c r="P48" s="64"/>
      <c r="Q48" s="64"/>
      <c r="R48" s="64"/>
      <c r="S48" s="64"/>
      <c r="T48" s="64"/>
      <c r="U48" s="64"/>
    </row>
    <row r="49" spans="1:21" ht="24.75" customHeight="1">
      <c r="A49" s="64"/>
      <c r="B49" s="64"/>
      <c r="C49" s="64"/>
      <c r="D49" s="64"/>
      <c r="E49" s="64"/>
      <c r="F49" s="64"/>
      <c r="G49" s="64"/>
      <c r="H49" s="64"/>
      <c r="I49" s="64"/>
      <c r="J49" s="64"/>
      <c r="K49" s="64"/>
      <c r="L49" s="64"/>
      <c r="M49" s="64"/>
      <c r="N49" s="64"/>
      <c r="O49" s="64"/>
      <c r="P49" s="64"/>
      <c r="Q49" s="64"/>
      <c r="R49" s="64"/>
      <c r="S49" s="64"/>
      <c r="T49" s="64"/>
      <c r="U49" s="64"/>
    </row>
    <row r="50" spans="1:21" ht="24.75" customHeight="1">
      <c r="A50" s="64"/>
      <c r="B50" s="64"/>
      <c r="C50" s="64"/>
      <c r="D50" s="64"/>
      <c r="E50" s="64"/>
      <c r="F50" s="64"/>
      <c r="G50" s="64"/>
      <c r="H50" s="64"/>
      <c r="I50" s="64"/>
      <c r="J50" s="64"/>
      <c r="K50" s="64"/>
      <c r="L50" s="64"/>
      <c r="M50" s="64"/>
      <c r="N50" s="64"/>
      <c r="O50" s="64"/>
      <c r="P50" s="64"/>
      <c r="Q50" s="64"/>
      <c r="R50" s="64"/>
      <c r="S50" s="64"/>
      <c r="T50" s="64"/>
      <c r="U50" s="64"/>
    </row>
    <row r="51" spans="1:21" ht="24.75" customHeight="1">
      <c r="A51" s="64"/>
      <c r="B51" s="64"/>
      <c r="C51" s="64"/>
      <c r="D51" s="64"/>
      <c r="E51" s="64"/>
      <c r="F51" s="64"/>
      <c r="G51" s="64"/>
      <c r="H51" s="64"/>
      <c r="I51" s="64"/>
      <c r="J51" s="64"/>
      <c r="K51" s="64"/>
      <c r="L51" s="64"/>
      <c r="M51" s="64"/>
      <c r="N51" s="64"/>
      <c r="O51" s="64"/>
      <c r="P51" s="64"/>
      <c r="Q51" s="64"/>
      <c r="R51" s="64"/>
      <c r="S51" s="64"/>
      <c r="T51" s="64"/>
      <c r="U51" s="64"/>
    </row>
    <row r="52" spans="1:21" ht="24.75" customHeight="1">
      <c r="A52" s="64"/>
      <c r="B52" s="64"/>
      <c r="C52" s="64"/>
      <c r="D52" s="64"/>
      <c r="E52" s="64"/>
      <c r="F52" s="64"/>
      <c r="G52" s="64"/>
      <c r="H52" s="64"/>
      <c r="I52" s="64"/>
      <c r="J52" s="64"/>
      <c r="K52" s="64"/>
      <c r="L52" s="64"/>
      <c r="M52" s="64"/>
      <c r="N52" s="64"/>
      <c r="O52" s="64"/>
      <c r="P52" s="64"/>
      <c r="Q52" s="64"/>
      <c r="R52" s="64"/>
      <c r="S52" s="64"/>
      <c r="T52" s="64"/>
      <c r="U52" s="64"/>
    </row>
    <row r="53" spans="1:21" ht="24.75" customHeight="1">
      <c r="A53" s="64"/>
      <c r="B53" s="64"/>
      <c r="C53" s="64"/>
      <c r="D53" s="64"/>
      <c r="E53" s="64"/>
      <c r="F53" s="64"/>
      <c r="G53" s="64"/>
      <c r="H53" s="64"/>
      <c r="I53" s="64"/>
      <c r="J53" s="64"/>
      <c r="K53" s="64"/>
      <c r="L53" s="64"/>
      <c r="M53" s="64"/>
      <c r="N53" s="64"/>
      <c r="O53" s="64"/>
      <c r="P53" s="64"/>
      <c r="Q53" s="64"/>
      <c r="R53" s="64"/>
      <c r="S53" s="64"/>
      <c r="T53" s="64"/>
      <c r="U53" s="64"/>
    </row>
    <row r="54" spans="1:21" ht="24.75" customHeight="1">
      <c r="A54" s="64"/>
      <c r="B54" s="64"/>
      <c r="C54" s="64"/>
      <c r="D54" s="64"/>
      <c r="E54" s="64"/>
      <c r="F54" s="64"/>
      <c r="G54" s="64"/>
      <c r="H54" s="64"/>
      <c r="I54" s="64"/>
      <c r="J54" s="64"/>
      <c r="K54" s="64"/>
      <c r="L54" s="64"/>
      <c r="M54" s="64"/>
      <c r="N54" s="64"/>
      <c r="O54" s="64"/>
      <c r="P54" s="64"/>
      <c r="Q54" s="64"/>
      <c r="R54" s="64"/>
      <c r="S54" s="64"/>
      <c r="T54" s="64"/>
      <c r="U54" s="64"/>
    </row>
    <row r="55" spans="1:21" ht="24.75" customHeight="1">
      <c r="A55" s="64"/>
      <c r="B55" s="64"/>
      <c r="C55" s="64"/>
      <c r="D55" s="64"/>
      <c r="E55" s="64"/>
      <c r="F55" s="64"/>
      <c r="G55" s="64"/>
      <c r="H55" s="64"/>
      <c r="I55" s="64"/>
      <c r="J55" s="64"/>
      <c r="K55" s="64"/>
      <c r="L55" s="64"/>
      <c r="M55" s="64"/>
      <c r="N55" s="64"/>
      <c r="O55" s="64"/>
      <c r="P55" s="64"/>
      <c r="Q55" s="64"/>
      <c r="R55" s="64"/>
      <c r="S55" s="64"/>
      <c r="T55" s="64"/>
      <c r="U55" s="64"/>
    </row>
    <row r="56" spans="1:21" ht="24.75" customHeight="1">
      <c r="A56" s="64"/>
      <c r="B56" s="64"/>
      <c r="C56" s="64"/>
      <c r="D56" s="64"/>
      <c r="E56" s="64"/>
      <c r="F56" s="64"/>
      <c r="G56" s="64"/>
      <c r="H56" s="64"/>
      <c r="I56" s="64"/>
      <c r="J56" s="64"/>
      <c r="K56" s="64"/>
      <c r="L56" s="64"/>
      <c r="M56" s="64"/>
      <c r="N56" s="64"/>
      <c r="O56" s="64"/>
      <c r="P56" s="64"/>
      <c r="Q56" s="64"/>
      <c r="R56" s="64"/>
      <c r="S56" s="64"/>
      <c r="T56" s="64"/>
      <c r="U56" s="64"/>
    </row>
    <row r="57" spans="1:21" ht="24.75" customHeight="1">
      <c r="A57" s="64"/>
      <c r="B57" s="64"/>
      <c r="C57" s="64"/>
      <c r="D57" s="64"/>
      <c r="E57" s="64"/>
      <c r="F57" s="64"/>
      <c r="G57" s="64"/>
      <c r="H57" s="64"/>
      <c r="I57" s="64"/>
      <c r="J57" s="64"/>
      <c r="K57" s="64"/>
      <c r="L57" s="64"/>
      <c r="M57" s="64"/>
      <c r="N57" s="64"/>
      <c r="O57" s="64"/>
      <c r="P57" s="64"/>
      <c r="Q57" s="64"/>
      <c r="R57" s="64"/>
      <c r="S57" s="64"/>
      <c r="T57" s="64"/>
      <c r="U57" s="64"/>
    </row>
    <row r="58" spans="1:21" ht="24.75" customHeight="1">
      <c r="A58" s="64"/>
      <c r="B58" s="64"/>
      <c r="C58" s="64"/>
      <c r="D58" s="64"/>
      <c r="E58" s="64"/>
      <c r="F58" s="64"/>
      <c r="G58" s="64"/>
      <c r="H58" s="64"/>
      <c r="I58" s="64"/>
      <c r="J58" s="64"/>
      <c r="K58" s="64"/>
      <c r="L58" s="64"/>
      <c r="M58" s="64"/>
      <c r="N58" s="64"/>
      <c r="O58" s="64"/>
      <c r="P58" s="64"/>
      <c r="Q58" s="64"/>
      <c r="R58" s="64"/>
      <c r="S58" s="64"/>
      <c r="T58" s="64"/>
      <c r="U58" s="64"/>
    </row>
    <row r="59" spans="1:21" ht="24.75" customHeight="1">
      <c r="A59" s="64"/>
      <c r="B59" s="64"/>
      <c r="C59" s="64"/>
      <c r="D59" s="64"/>
      <c r="E59" s="64"/>
      <c r="F59" s="64"/>
      <c r="G59" s="64"/>
      <c r="H59" s="64"/>
      <c r="I59" s="64"/>
      <c r="J59" s="64"/>
      <c r="K59" s="64"/>
      <c r="L59" s="64"/>
      <c r="M59" s="64"/>
      <c r="N59" s="64"/>
      <c r="O59" s="64"/>
      <c r="P59" s="64"/>
      <c r="Q59" s="64"/>
      <c r="R59" s="64"/>
      <c r="S59" s="64"/>
      <c r="T59" s="64"/>
      <c r="U59" s="64"/>
    </row>
    <row r="60" spans="1:21" ht="24.75" customHeight="1">
      <c r="A60" s="64"/>
      <c r="B60" s="64"/>
      <c r="C60" s="64"/>
      <c r="D60" s="64"/>
      <c r="E60" s="64"/>
      <c r="F60" s="64"/>
      <c r="G60" s="64"/>
      <c r="H60" s="64"/>
      <c r="I60" s="64"/>
      <c r="J60" s="64"/>
      <c r="K60" s="64"/>
      <c r="L60" s="64"/>
      <c r="M60" s="64"/>
      <c r="N60" s="64"/>
      <c r="O60" s="64"/>
      <c r="P60" s="64"/>
      <c r="Q60" s="64"/>
      <c r="R60" s="64"/>
      <c r="S60" s="64"/>
      <c r="T60" s="64"/>
      <c r="U60" s="64"/>
    </row>
    <row r="61" spans="1:21" ht="24.75" customHeight="1">
      <c r="A61" s="64"/>
      <c r="B61" s="64"/>
      <c r="C61" s="64"/>
      <c r="D61" s="64"/>
      <c r="E61" s="64"/>
      <c r="F61" s="64"/>
      <c r="G61" s="64"/>
      <c r="H61" s="64"/>
      <c r="I61" s="64"/>
      <c r="J61" s="64"/>
      <c r="K61" s="64"/>
      <c r="L61" s="64"/>
      <c r="M61" s="64"/>
      <c r="N61" s="64"/>
      <c r="O61" s="64"/>
      <c r="P61" s="64"/>
      <c r="Q61" s="64"/>
      <c r="R61" s="64"/>
      <c r="S61" s="64"/>
      <c r="T61" s="64"/>
      <c r="U61" s="64"/>
    </row>
    <row r="62" spans="1:21" ht="24.75" customHeight="1">
      <c r="A62" s="64"/>
      <c r="B62" s="64"/>
      <c r="C62" s="64"/>
      <c r="D62" s="64"/>
      <c r="E62" s="64"/>
      <c r="F62" s="64"/>
      <c r="G62" s="64"/>
      <c r="H62" s="64"/>
      <c r="I62" s="64"/>
      <c r="J62" s="64"/>
      <c r="K62" s="64"/>
      <c r="L62" s="64"/>
      <c r="M62" s="64"/>
      <c r="N62" s="64"/>
      <c r="O62" s="64"/>
      <c r="P62" s="64"/>
      <c r="Q62" s="64"/>
      <c r="R62" s="64"/>
      <c r="S62" s="64"/>
      <c r="T62" s="64"/>
      <c r="U62" s="64"/>
    </row>
    <row r="63" spans="1:21" ht="24.75" customHeight="1">
      <c r="A63" s="64"/>
      <c r="B63" s="64"/>
      <c r="C63" s="64"/>
      <c r="D63" s="64"/>
      <c r="E63" s="64"/>
      <c r="F63" s="64"/>
      <c r="G63" s="64"/>
      <c r="H63" s="64"/>
      <c r="I63" s="64"/>
      <c r="J63" s="64"/>
      <c r="K63" s="64"/>
      <c r="L63" s="64"/>
      <c r="M63" s="64"/>
      <c r="N63" s="64"/>
      <c r="O63" s="64"/>
      <c r="P63" s="64"/>
      <c r="Q63" s="64"/>
      <c r="R63" s="64"/>
      <c r="S63" s="64"/>
      <c r="T63" s="64"/>
      <c r="U63" s="64"/>
    </row>
    <row r="64" spans="1:21" ht="24.75" customHeight="1">
      <c r="A64" s="64"/>
      <c r="B64" s="64"/>
      <c r="C64" s="64"/>
      <c r="D64" s="64"/>
      <c r="E64" s="64"/>
      <c r="F64" s="64"/>
      <c r="G64" s="64"/>
      <c r="H64" s="64"/>
      <c r="I64" s="64"/>
      <c r="J64" s="64"/>
      <c r="K64" s="64"/>
      <c r="L64" s="64"/>
      <c r="M64" s="64"/>
      <c r="N64" s="64"/>
      <c r="O64" s="64"/>
      <c r="P64" s="64"/>
      <c r="Q64" s="64"/>
      <c r="R64" s="64"/>
      <c r="S64" s="64"/>
      <c r="T64" s="64"/>
      <c r="U64" s="64"/>
    </row>
    <row r="65" spans="1:21" ht="24.75" customHeight="1">
      <c r="A65" s="64"/>
      <c r="B65" s="64"/>
      <c r="C65" s="64"/>
      <c r="D65" s="64"/>
      <c r="E65" s="64"/>
      <c r="F65" s="64"/>
      <c r="G65" s="64"/>
      <c r="H65" s="64"/>
      <c r="I65" s="64"/>
      <c r="J65" s="64"/>
      <c r="K65" s="64"/>
      <c r="L65" s="64"/>
      <c r="M65" s="64"/>
      <c r="N65" s="64"/>
      <c r="O65" s="64"/>
      <c r="P65" s="64"/>
      <c r="Q65" s="64"/>
      <c r="R65" s="64"/>
      <c r="S65" s="64"/>
      <c r="T65" s="64"/>
      <c r="U65" s="64"/>
    </row>
    <row r="66" spans="1:21" ht="24.75" customHeight="1">
      <c r="A66" s="64"/>
      <c r="B66" s="64"/>
      <c r="C66" s="64"/>
      <c r="D66" s="64"/>
      <c r="E66" s="64"/>
      <c r="F66" s="64"/>
      <c r="G66" s="64"/>
      <c r="H66" s="64"/>
      <c r="I66" s="64"/>
      <c r="J66" s="64"/>
      <c r="K66" s="64"/>
      <c r="L66" s="64"/>
      <c r="M66" s="64"/>
      <c r="N66" s="64"/>
      <c r="O66" s="64"/>
      <c r="P66" s="64"/>
      <c r="Q66" s="64"/>
      <c r="R66" s="64"/>
      <c r="S66" s="64"/>
      <c r="T66" s="64"/>
      <c r="U66" s="64"/>
    </row>
    <row r="67" spans="1:21" ht="24.75" customHeight="1">
      <c r="A67" s="64"/>
      <c r="B67" s="64"/>
      <c r="C67" s="64"/>
      <c r="D67" s="64"/>
      <c r="E67" s="64"/>
      <c r="F67" s="64"/>
      <c r="G67" s="64"/>
      <c r="H67" s="64"/>
      <c r="I67" s="64"/>
      <c r="J67" s="64"/>
      <c r="K67" s="64"/>
      <c r="L67" s="64"/>
      <c r="M67" s="64"/>
      <c r="N67" s="64"/>
      <c r="O67" s="64"/>
      <c r="P67" s="64"/>
      <c r="Q67" s="64"/>
      <c r="R67" s="64"/>
      <c r="S67" s="64"/>
      <c r="T67" s="64"/>
      <c r="U67" s="64"/>
    </row>
    <row r="68" spans="1:21" ht="24.75" customHeight="1">
      <c r="A68" s="64"/>
      <c r="B68" s="64"/>
      <c r="C68" s="64"/>
      <c r="D68" s="64"/>
      <c r="E68" s="64"/>
      <c r="F68" s="64"/>
      <c r="G68" s="64"/>
      <c r="H68" s="64"/>
      <c r="I68" s="64"/>
      <c r="J68" s="64"/>
      <c r="K68" s="64"/>
      <c r="L68" s="64"/>
      <c r="M68" s="64"/>
      <c r="N68" s="64"/>
      <c r="O68" s="64"/>
      <c r="P68" s="64"/>
      <c r="Q68" s="64"/>
      <c r="R68" s="64"/>
      <c r="S68" s="64"/>
      <c r="T68" s="64"/>
      <c r="U68" s="64"/>
    </row>
    <row r="69" spans="1:21" ht="24.75" customHeight="1">
      <c r="A69" s="64"/>
      <c r="B69" s="64"/>
      <c r="C69" s="64"/>
      <c r="D69" s="64"/>
      <c r="E69" s="64"/>
      <c r="F69" s="64"/>
      <c r="G69" s="64"/>
      <c r="H69" s="64"/>
      <c r="I69" s="64"/>
      <c r="J69" s="64"/>
      <c r="K69" s="64"/>
      <c r="L69" s="64"/>
      <c r="M69" s="64"/>
      <c r="N69" s="64"/>
      <c r="O69" s="64"/>
      <c r="P69" s="64"/>
      <c r="Q69" s="64"/>
      <c r="R69" s="64"/>
      <c r="S69" s="64"/>
      <c r="T69" s="64"/>
      <c r="U69" s="64"/>
    </row>
    <row r="70" spans="1:21" ht="24.75" customHeight="1">
      <c r="A70" s="64"/>
      <c r="B70" s="64"/>
      <c r="C70" s="64"/>
      <c r="D70" s="64"/>
      <c r="E70" s="64"/>
      <c r="F70" s="64"/>
      <c r="G70" s="64"/>
      <c r="H70" s="64"/>
      <c r="I70" s="64"/>
      <c r="J70" s="64"/>
      <c r="K70" s="64"/>
      <c r="L70" s="64"/>
      <c r="M70" s="64"/>
      <c r="N70" s="64"/>
      <c r="O70" s="64"/>
      <c r="P70" s="64"/>
      <c r="Q70" s="64"/>
      <c r="R70" s="64"/>
      <c r="S70" s="64"/>
      <c r="T70" s="64"/>
      <c r="U70" s="64"/>
    </row>
    <row r="71" spans="1:21" ht="24.75" customHeight="1">
      <c r="A71" s="64"/>
      <c r="B71" s="64"/>
      <c r="C71" s="64"/>
      <c r="D71" s="64"/>
      <c r="E71" s="64"/>
      <c r="F71" s="64"/>
      <c r="G71" s="64"/>
      <c r="H71" s="64"/>
      <c r="I71" s="64"/>
      <c r="J71" s="64"/>
      <c r="K71" s="64"/>
      <c r="L71" s="64"/>
      <c r="M71" s="64"/>
      <c r="N71" s="64"/>
      <c r="O71" s="64"/>
      <c r="P71" s="64"/>
      <c r="Q71" s="64"/>
      <c r="R71" s="64"/>
      <c r="S71" s="64"/>
      <c r="T71" s="64"/>
      <c r="U71" s="64"/>
    </row>
    <row r="72" spans="1:21" ht="24.75" customHeight="1">
      <c r="A72" s="64"/>
      <c r="B72" s="64"/>
      <c r="C72" s="64"/>
      <c r="D72" s="64"/>
      <c r="E72" s="64"/>
      <c r="F72" s="64"/>
      <c r="G72" s="64"/>
      <c r="H72" s="64"/>
      <c r="I72" s="64"/>
      <c r="J72" s="64"/>
      <c r="K72" s="64"/>
      <c r="L72" s="64"/>
      <c r="M72" s="64"/>
      <c r="N72" s="64"/>
      <c r="O72" s="64"/>
      <c r="P72" s="64"/>
      <c r="Q72" s="64"/>
      <c r="R72" s="64"/>
      <c r="S72" s="64"/>
      <c r="T72" s="64"/>
      <c r="U72" s="64"/>
    </row>
    <row r="73" spans="1:21" ht="24.75" customHeight="1">
      <c r="A73" s="64"/>
      <c r="B73" s="64"/>
      <c r="C73" s="64"/>
      <c r="D73" s="64"/>
      <c r="E73" s="64"/>
      <c r="F73" s="64"/>
      <c r="G73" s="64"/>
      <c r="H73" s="64"/>
      <c r="I73" s="64"/>
      <c r="J73" s="64"/>
      <c r="K73" s="64"/>
      <c r="L73" s="64"/>
      <c r="M73" s="64"/>
      <c r="N73" s="64"/>
      <c r="O73" s="64"/>
      <c r="P73" s="64"/>
      <c r="Q73" s="64"/>
      <c r="R73" s="64"/>
      <c r="S73" s="64"/>
      <c r="T73" s="64"/>
      <c r="U73" s="64"/>
    </row>
    <row r="74" spans="1:21" ht="24.75" customHeight="1">
      <c r="A74" s="64"/>
      <c r="B74" s="64"/>
      <c r="C74" s="64"/>
      <c r="D74" s="64"/>
      <c r="E74" s="64"/>
      <c r="F74" s="64"/>
      <c r="G74" s="64"/>
      <c r="H74" s="64"/>
      <c r="I74" s="64"/>
      <c r="J74" s="64"/>
      <c r="K74" s="64"/>
      <c r="L74" s="64"/>
      <c r="M74" s="64"/>
      <c r="N74" s="64"/>
      <c r="O74" s="64"/>
      <c r="P74" s="64"/>
      <c r="Q74" s="64"/>
      <c r="R74" s="64"/>
      <c r="S74" s="64"/>
      <c r="T74" s="64"/>
      <c r="U74" s="64"/>
    </row>
    <row r="75" spans="1:21" ht="24.75" customHeight="1">
      <c r="A75" s="64"/>
      <c r="B75" s="64"/>
      <c r="C75" s="64"/>
      <c r="D75" s="64"/>
      <c r="E75" s="64"/>
      <c r="F75" s="64"/>
      <c r="G75" s="64"/>
      <c r="H75" s="64"/>
      <c r="I75" s="64"/>
      <c r="J75" s="64"/>
      <c r="K75" s="64"/>
      <c r="L75" s="64"/>
      <c r="M75" s="64"/>
      <c r="N75" s="64"/>
      <c r="O75" s="64"/>
      <c r="P75" s="64"/>
      <c r="Q75" s="64"/>
      <c r="R75" s="64"/>
      <c r="S75" s="64"/>
      <c r="T75" s="64"/>
      <c r="U75" s="64"/>
    </row>
    <row r="76" spans="1:21" ht="24.75" customHeight="1">
      <c r="A76" s="64"/>
      <c r="B76" s="64"/>
      <c r="C76" s="64"/>
      <c r="D76" s="64"/>
      <c r="E76" s="64"/>
      <c r="F76" s="64"/>
      <c r="G76" s="64"/>
      <c r="H76" s="64"/>
      <c r="I76" s="64"/>
      <c r="J76" s="64"/>
      <c r="K76" s="64"/>
      <c r="L76" s="64"/>
      <c r="M76" s="64"/>
      <c r="N76" s="64"/>
      <c r="O76" s="64"/>
      <c r="P76" s="64"/>
      <c r="Q76" s="64"/>
      <c r="R76" s="64"/>
      <c r="S76" s="64"/>
      <c r="T76" s="64"/>
      <c r="U76" s="64"/>
    </row>
    <row r="77" spans="1:21" ht="24.75" customHeight="1">
      <c r="A77" s="64"/>
      <c r="B77" s="64"/>
      <c r="C77" s="64"/>
      <c r="D77" s="64"/>
      <c r="E77" s="64"/>
      <c r="F77" s="64"/>
      <c r="G77" s="64"/>
      <c r="H77" s="64"/>
      <c r="I77" s="64"/>
      <c r="J77" s="64"/>
      <c r="K77" s="64"/>
      <c r="L77" s="64"/>
      <c r="M77" s="64"/>
      <c r="N77" s="64"/>
      <c r="O77" s="64"/>
      <c r="P77" s="64"/>
      <c r="Q77" s="64"/>
      <c r="R77" s="64"/>
      <c r="S77" s="64"/>
      <c r="T77" s="64"/>
      <c r="U77" s="64"/>
    </row>
    <row r="78" spans="1:21" ht="24.75" customHeight="1">
      <c r="A78" s="64"/>
      <c r="B78" s="64"/>
      <c r="C78" s="64"/>
      <c r="D78" s="64"/>
      <c r="E78" s="64"/>
      <c r="F78" s="64"/>
      <c r="G78" s="64"/>
      <c r="H78" s="64"/>
      <c r="I78" s="64"/>
      <c r="J78" s="64"/>
      <c r="K78" s="64"/>
      <c r="L78" s="64"/>
      <c r="M78" s="64"/>
      <c r="N78" s="64"/>
      <c r="O78" s="64"/>
      <c r="P78" s="64"/>
      <c r="Q78" s="64"/>
      <c r="R78" s="64"/>
      <c r="S78" s="64"/>
      <c r="T78" s="64"/>
      <c r="U78" s="64"/>
    </row>
    <row r="79" spans="1:21" ht="24.75" customHeight="1">
      <c r="A79" s="64"/>
      <c r="B79" s="64"/>
      <c r="C79" s="64"/>
      <c r="D79" s="64"/>
      <c r="E79" s="64"/>
      <c r="F79" s="64"/>
      <c r="G79" s="64"/>
      <c r="H79" s="64"/>
      <c r="I79" s="64"/>
      <c r="J79" s="64"/>
      <c r="K79" s="64"/>
      <c r="L79" s="64"/>
      <c r="M79" s="64"/>
      <c r="N79" s="64"/>
      <c r="O79" s="64"/>
      <c r="P79" s="64"/>
      <c r="Q79" s="64"/>
      <c r="R79" s="64"/>
      <c r="S79" s="64"/>
      <c r="T79" s="64"/>
      <c r="U79" s="64"/>
    </row>
    <row r="80" spans="1:21" ht="24.75" customHeight="1">
      <c r="A80" s="64"/>
      <c r="B80" s="64"/>
      <c r="C80" s="64"/>
      <c r="D80" s="64"/>
      <c r="E80" s="64"/>
      <c r="F80" s="64"/>
      <c r="G80" s="64"/>
      <c r="H80" s="64"/>
      <c r="I80" s="64"/>
      <c r="J80" s="64"/>
      <c r="K80" s="64"/>
      <c r="L80" s="64"/>
      <c r="M80" s="64"/>
      <c r="N80" s="64"/>
      <c r="O80" s="64"/>
      <c r="P80" s="64"/>
      <c r="Q80" s="64"/>
      <c r="R80" s="64"/>
      <c r="S80" s="64"/>
      <c r="T80" s="64"/>
      <c r="U80" s="64"/>
    </row>
    <row r="81" spans="1:21" ht="24.75" customHeight="1">
      <c r="A81" s="64"/>
      <c r="B81" s="64"/>
      <c r="C81" s="64"/>
      <c r="D81" s="64"/>
      <c r="E81" s="64"/>
      <c r="F81" s="64"/>
      <c r="G81" s="64"/>
      <c r="H81" s="64"/>
      <c r="I81" s="64"/>
      <c r="J81" s="64"/>
      <c r="K81" s="64"/>
      <c r="L81" s="64"/>
      <c r="M81" s="64"/>
      <c r="N81" s="64"/>
      <c r="O81" s="64"/>
      <c r="P81" s="64"/>
      <c r="Q81" s="64"/>
      <c r="R81" s="64"/>
      <c r="S81" s="64"/>
      <c r="T81" s="64"/>
      <c r="U81" s="64"/>
    </row>
    <row r="82" spans="1:21" ht="24.75" customHeight="1">
      <c r="A82" s="64"/>
      <c r="B82" s="64"/>
      <c r="C82" s="64"/>
      <c r="D82" s="64"/>
      <c r="E82" s="64"/>
      <c r="F82" s="64"/>
      <c r="G82" s="64"/>
      <c r="H82" s="64"/>
      <c r="I82" s="64"/>
      <c r="J82" s="64"/>
      <c r="K82" s="64"/>
      <c r="L82" s="64"/>
      <c r="M82" s="64"/>
      <c r="N82" s="64"/>
      <c r="O82" s="64"/>
      <c r="P82" s="64"/>
      <c r="Q82" s="64"/>
      <c r="R82" s="64"/>
      <c r="S82" s="64"/>
      <c r="T82" s="64"/>
      <c r="U82" s="64"/>
    </row>
    <row r="83" spans="1:21" ht="24.75" customHeight="1">
      <c r="A83" s="64"/>
      <c r="B83" s="64"/>
      <c r="C83" s="64"/>
      <c r="D83" s="64"/>
      <c r="E83" s="64"/>
      <c r="F83" s="64"/>
      <c r="G83" s="64"/>
      <c r="H83" s="64"/>
      <c r="I83" s="64"/>
      <c r="J83" s="64"/>
      <c r="K83" s="64"/>
      <c r="L83" s="64"/>
      <c r="M83" s="64"/>
      <c r="N83" s="64"/>
      <c r="O83" s="64"/>
      <c r="P83" s="64"/>
      <c r="Q83" s="64"/>
      <c r="R83" s="64"/>
      <c r="S83" s="64"/>
      <c r="T83" s="64"/>
      <c r="U83" s="64"/>
    </row>
    <row r="84" spans="1:21" ht="24.75" customHeight="1">
      <c r="A84" s="64"/>
      <c r="B84" s="64"/>
      <c r="C84" s="64"/>
      <c r="D84" s="64"/>
      <c r="E84" s="64"/>
      <c r="F84" s="64"/>
      <c r="G84" s="64"/>
      <c r="H84" s="64"/>
      <c r="I84" s="64"/>
      <c r="J84" s="64"/>
      <c r="K84" s="64"/>
      <c r="L84" s="64"/>
      <c r="M84" s="64"/>
      <c r="N84" s="64"/>
      <c r="O84" s="64"/>
      <c r="P84" s="64"/>
      <c r="Q84" s="64"/>
      <c r="R84" s="64"/>
      <c r="S84" s="64"/>
      <c r="T84" s="64"/>
      <c r="U84" s="64"/>
    </row>
    <row r="85" spans="1:21" ht="24.75" customHeight="1">
      <c r="A85" s="64"/>
      <c r="B85" s="64"/>
      <c r="C85" s="64"/>
      <c r="D85" s="64"/>
      <c r="E85" s="64"/>
      <c r="F85" s="64"/>
      <c r="G85" s="64"/>
      <c r="H85" s="64"/>
      <c r="I85" s="64"/>
      <c r="J85" s="64"/>
      <c r="K85" s="64"/>
      <c r="L85" s="64"/>
      <c r="M85" s="64"/>
      <c r="N85" s="64"/>
      <c r="O85" s="64"/>
      <c r="P85" s="64"/>
      <c r="Q85" s="64"/>
      <c r="R85" s="64"/>
      <c r="S85" s="64"/>
      <c r="T85" s="64"/>
      <c r="U85" s="64"/>
    </row>
    <row r="86" spans="1:21" ht="24.75" customHeight="1">
      <c r="A86" s="64"/>
      <c r="B86" s="64"/>
      <c r="C86" s="64"/>
      <c r="D86" s="64"/>
      <c r="E86" s="64"/>
      <c r="F86" s="64"/>
      <c r="G86" s="64"/>
      <c r="H86" s="64"/>
      <c r="I86" s="64"/>
      <c r="J86" s="64"/>
      <c r="K86" s="64"/>
      <c r="L86" s="64"/>
      <c r="M86" s="64"/>
      <c r="N86" s="64"/>
      <c r="O86" s="64"/>
      <c r="P86" s="64"/>
      <c r="Q86" s="64"/>
      <c r="R86" s="64"/>
      <c r="S86" s="64"/>
      <c r="T86" s="64"/>
      <c r="U86" s="64"/>
    </row>
    <row r="87" spans="1:21" ht="24.75" customHeight="1">
      <c r="A87" s="64"/>
      <c r="B87" s="64"/>
      <c r="C87" s="64"/>
      <c r="D87" s="64"/>
      <c r="E87" s="64"/>
      <c r="F87" s="64"/>
      <c r="G87" s="64"/>
      <c r="H87" s="64"/>
      <c r="I87" s="64"/>
      <c r="J87" s="64"/>
      <c r="K87" s="64"/>
      <c r="L87" s="64"/>
      <c r="M87" s="64"/>
      <c r="N87" s="64"/>
      <c r="O87" s="64"/>
      <c r="P87" s="64"/>
      <c r="Q87" s="64"/>
      <c r="R87" s="64"/>
      <c r="S87" s="64"/>
      <c r="T87" s="64"/>
      <c r="U87" s="64"/>
    </row>
    <row r="88" spans="1:21" ht="24.75" customHeight="1">
      <c r="A88" s="64"/>
      <c r="B88" s="64"/>
      <c r="C88" s="64"/>
      <c r="D88" s="64"/>
      <c r="E88" s="64"/>
      <c r="F88" s="64"/>
      <c r="G88" s="64"/>
      <c r="H88" s="64"/>
      <c r="I88" s="64"/>
      <c r="J88" s="64"/>
      <c r="K88" s="64"/>
      <c r="L88" s="64"/>
      <c r="M88" s="64"/>
      <c r="N88" s="64"/>
      <c r="O88" s="64"/>
      <c r="P88" s="64"/>
      <c r="Q88" s="64"/>
      <c r="R88" s="64"/>
      <c r="S88" s="64"/>
      <c r="T88" s="64"/>
      <c r="U88" s="64"/>
    </row>
    <row r="89" spans="1:21" ht="24.75" customHeight="1">
      <c r="A89" s="64"/>
      <c r="B89" s="64"/>
      <c r="C89" s="64"/>
      <c r="D89" s="64"/>
      <c r="E89" s="64"/>
      <c r="F89" s="64"/>
      <c r="G89" s="64"/>
      <c r="H89" s="64"/>
      <c r="I89" s="64"/>
      <c r="J89" s="64"/>
      <c r="K89" s="64"/>
      <c r="L89" s="64"/>
      <c r="M89" s="64"/>
      <c r="N89" s="64"/>
      <c r="O89" s="64"/>
      <c r="P89" s="64"/>
      <c r="Q89" s="64"/>
      <c r="R89" s="64"/>
      <c r="S89" s="64"/>
      <c r="T89" s="64"/>
      <c r="U89" s="64"/>
    </row>
    <row r="90" spans="1:21" ht="24.75" customHeight="1">
      <c r="A90" s="64"/>
      <c r="B90" s="64"/>
      <c r="C90" s="64"/>
      <c r="D90" s="64"/>
      <c r="E90" s="64"/>
      <c r="F90" s="64"/>
      <c r="G90" s="64"/>
      <c r="H90" s="64"/>
      <c r="I90" s="64"/>
      <c r="J90" s="64"/>
      <c r="K90" s="64"/>
      <c r="L90" s="64"/>
      <c r="M90" s="64"/>
      <c r="N90" s="64"/>
      <c r="O90" s="64"/>
      <c r="P90" s="64"/>
      <c r="Q90" s="64"/>
      <c r="R90" s="64"/>
      <c r="S90" s="64"/>
      <c r="T90" s="64"/>
      <c r="U90" s="64"/>
    </row>
    <row r="91" spans="1:21" ht="24.75" customHeight="1">
      <c r="A91" s="64"/>
      <c r="B91" s="64"/>
      <c r="C91" s="64"/>
      <c r="D91" s="64"/>
      <c r="E91" s="64"/>
      <c r="F91" s="64"/>
      <c r="G91" s="64"/>
      <c r="H91" s="64"/>
      <c r="I91" s="64"/>
      <c r="J91" s="64"/>
      <c r="K91" s="64"/>
      <c r="L91" s="64"/>
      <c r="M91" s="64"/>
      <c r="N91" s="64"/>
      <c r="O91" s="64"/>
      <c r="P91" s="64"/>
      <c r="Q91" s="64"/>
      <c r="R91" s="64"/>
      <c r="S91" s="64"/>
      <c r="T91" s="64"/>
      <c r="U91" s="64"/>
    </row>
    <row r="92" spans="1:21" ht="24.75" customHeight="1">
      <c r="A92" s="64"/>
      <c r="B92" s="64"/>
      <c r="C92" s="64"/>
      <c r="D92" s="64"/>
      <c r="E92" s="64"/>
      <c r="F92" s="64"/>
      <c r="G92" s="64"/>
      <c r="H92" s="64"/>
      <c r="I92" s="64"/>
      <c r="J92" s="64"/>
      <c r="K92" s="64"/>
      <c r="L92" s="64"/>
      <c r="M92" s="64"/>
      <c r="N92" s="64"/>
      <c r="O92" s="64"/>
      <c r="P92" s="64"/>
      <c r="Q92" s="64"/>
      <c r="R92" s="64"/>
      <c r="S92" s="64"/>
      <c r="T92" s="64"/>
      <c r="U92" s="64"/>
    </row>
    <row r="93" spans="1:21" ht="24.75" customHeight="1">
      <c r="A93" s="64"/>
      <c r="B93" s="64"/>
      <c r="C93" s="64"/>
      <c r="D93" s="64"/>
      <c r="E93" s="64"/>
      <c r="F93" s="64"/>
      <c r="G93" s="64"/>
      <c r="H93" s="64"/>
      <c r="I93" s="64"/>
      <c r="J93" s="64"/>
      <c r="K93" s="64"/>
      <c r="L93" s="64"/>
      <c r="M93" s="64"/>
      <c r="N93" s="64"/>
      <c r="O93" s="64"/>
      <c r="P93" s="64"/>
      <c r="Q93" s="64"/>
      <c r="R93" s="64"/>
      <c r="S93" s="64"/>
      <c r="T93" s="64"/>
      <c r="U93" s="64"/>
    </row>
    <row r="94" spans="1:21" ht="24.75" customHeight="1">
      <c r="A94" s="64"/>
      <c r="B94" s="64"/>
      <c r="C94" s="64"/>
      <c r="D94" s="64"/>
      <c r="E94" s="64"/>
      <c r="F94" s="64"/>
      <c r="G94" s="64"/>
      <c r="H94" s="64"/>
      <c r="I94" s="64"/>
      <c r="J94" s="64"/>
      <c r="K94" s="64"/>
      <c r="L94" s="64"/>
      <c r="M94" s="64"/>
      <c r="N94" s="64"/>
      <c r="O94" s="64"/>
      <c r="P94" s="64"/>
      <c r="Q94" s="64"/>
      <c r="R94" s="64"/>
      <c r="S94" s="64"/>
      <c r="T94" s="64"/>
      <c r="U94" s="64"/>
    </row>
    <row r="95" spans="1:21" ht="24.75" customHeight="1">
      <c r="A95" s="64"/>
      <c r="B95" s="64"/>
      <c r="C95" s="64"/>
      <c r="D95" s="64"/>
      <c r="E95" s="64"/>
      <c r="F95" s="64"/>
      <c r="G95" s="64"/>
      <c r="H95" s="64"/>
      <c r="I95" s="64"/>
      <c r="J95" s="64"/>
      <c r="K95" s="64"/>
      <c r="L95" s="64"/>
      <c r="M95" s="64"/>
      <c r="N95" s="64"/>
      <c r="O95" s="64"/>
      <c r="P95" s="64"/>
      <c r="Q95" s="64"/>
      <c r="R95" s="64"/>
      <c r="S95" s="64"/>
      <c r="T95" s="64"/>
      <c r="U95" s="64"/>
    </row>
    <row r="96" spans="1:21" ht="24.75" customHeight="1">
      <c r="A96" s="64"/>
      <c r="B96" s="64"/>
      <c r="C96" s="64"/>
      <c r="D96" s="64"/>
      <c r="E96" s="64"/>
      <c r="F96" s="64"/>
      <c r="G96" s="64"/>
      <c r="H96" s="64"/>
      <c r="I96" s="64"/>
      <c r="J96" s="64"/>
      <c r="K96" s="64"/>
      <c r="L96" s="64"/>
      <c r="M96" s="64"/>
      <c r="N96" s="64"/>
      <c r="O96" s="64"/>
      <c r="P96" s="64"/>
      <c r="Q96" s="64"/>
      <c r="R96" s="64"/>
      <c r="S96" s="64"/>
      <c r="T96" s="64"/>
      <c r="U96" s="64"/>
    </row>
    <row r="97" spans="1:21" ht="24.75" customHeight="1">
      <c r="A97" s="64"/>
      <c r="B97" s="64"/>
      <c r="C97" s="64"/>
      <c r="D97" s="64"/>
      <c r="E97" s="64"/>
      <c r="F97" s="64"/>
      <c r="G97" s="64"/>
      <c r="H97" s="64"/>
      <c r="I97" s="64"/>
      <c r="J97" s="64"/>
      <c r="K97" s="64"/>
      <c r="L97" s="64"/>
      <c r="M97" s="64"/>
      <c r="N97" s="64"/>
      <c r="O97" s="64"/>
      <c r="P97" s="64"/>
      <c r="Q97" s="64"/>
      <c r="R97" s="64"/>
      <c r="S97" s="64"/>
      <c r="T97" s="64"/>
      <c r="U97" s="64"/>
    </row>
    <row r="98" spans="1:21" ht="24.75" customHeight="1">
      <c r="A98" s="64"/>
      <c r="B98" s="64"/>
      <c r="C98" s="64"/>
      <c r="D98" s="64"/>
      <c r="E98" s="64"/>
      <c r="F98" s="64"/>
      <c r="G98" s="64"/>
      <c r="H98" s="64"/>
      <c r="I98" s="64"/>
      <c r="J98" s="64"/>
      <c r="K98" s="64"/>
      <c r="L98" s="64"/>
      <c r="M98" s="64"/>
      <c r="N98" s="64"/>
      <c r="O98" s="64"/>
      <c r="P98" s="64"/>
      <c r="Q98" s="64"/>
      <c r="R98" s="64"/>
      <c r="S98" s="64"/>
      <c r="T98" s="64"/>
      <c r="U98" s="64"/>
    </row>
    <row r="99" spans="1:21" ht="24.75" customHeight="1">
      <c r="A99" s="64"/>
      <c r="B99" s="64"/>
      <c r="C99" s="64"/>
      <c r="D99" s="64"/>
      <c r="E99" s="64"/>
      <c r="F99" s="64"/>
      <c r="G99" s="64"/>
      <c r="H99" s="64"/>
      <c r="I99" s="64"/>
      <c r="J99" s="64"/>
      <c r="K99" s="64"/>
      <c r="L99" s="64"/>
      <c r="M99" s="64"/>
      <c r="N99" s="64"/>
      <c r="O99" s="64"/>
      <c r="P99" s="64"/>
      <c r="Q99" s="64"/>
      <c r="R99" s="64"/>
      <c r="S99" s="64"/>
      <c r="T99" s="64"/>
      <c r="U99" s="64"/>
    </row>
    <row r="100" spans="1:21" ht="24.75" customHeight="1">
      <c r="A100" s="64"/>
      <c r="B100" s="64"/>
      <c r="C100" s="64"/>
      <c r="D100" s="64"/>
      <c r="E100" s="64"/>
      <c r="F100" s="64"/>
      <c r="G100" s="64"/>
      <c r="H100" s="64"/>
      <c r="I100" s="64"/>
      <c r="J100" s="64"/>
      <c r="K100" s="64"/>
      <c r="L100" s="64"/>
      <c r="M100" s="64"/>
      <c r="N100" s="64"/>
      <c r="O100" s="64"/>
      <c r="P100" s="64"/>
      <c r="Q100" s="64"/>
      <c r="R100" s="64"/>
      <c r="S100" s="64"/>
      <c r="T100" s="64"/>
      <c r="U100" s="64"/>
    </row>
    <row r="101" spans="1:21" ht="24.75" customHeight="1">
      <c r="A101" s="64"/>
      <c r="B101" s="64"/>
      <c r="C101" s="64"/>
      <c r="D101" s="64"/>
      <c r="E101" s="64"/>
      <c r="F101" s="64"/>
      <c r="G101" s="64"/>
      <c r="H101" s="64"/>
      <c r="I101" s="64"/>
      <c r="J101" s="64"/>
      <c r="K101" s="64"/>
      <c r="L101" s="64"/>
      <c r="M101" s="64"/>
      <c r="N101" s="64"/>
      <c r="O101" s="64"/>
      <c r="P101" s="64"/>
      <c r="Q101" s="64"/>
      <c r="R101" s="64"/>
      <c r="S101" s="64"/>
      <c r="T101" s="64"/>
      <c r="U101" s="64"/>
    </row>
    <row r="102" spans="1:21" ht="24.75" customHeight="1">
      <c r="A102" s="64"/>
      <c r="B102" s="64"/>
      <c r="C102" s="64"/>
      <c r="D102" s="64"/>
      <c r="E102" s="64"/>
      <c r="F102" s="64"/>
      <c r="G102" s="64"/>
      <c r="H102" s="64"/>
      <c r="I102" s="64"/>
      <c r="J102" s="64"/>
      <c r="K102" s="64"/>
      <c r="L102" s="64"/>
      <c r="M102" s="64"/>
      <c r="N102" s="64"/>
      <c r="O102" s="64"/>
      <c r="P102" s="64"/>
      <c r="Q102" s="64"/>
      <c r="R102" s="64"/>
      <c r="S102" s="64"/>
      <c r="T102" s="64"/>
      <c r="U102" s="64"/>
    </row>
    <row r="103" spans="1:21" ht="24.75" customHeight="1">
      <c r="A103" s="64"/>
      <c r="B103" s="64"/>
      <c r="C103" s="64"/>
      <c r="D103" s="64"/>
      <c r="E103" s="64"/>
      <c r="F103" s="64"/>
      <c r="G103" s="64"/>
      <c r="H103" s="64"/>
      <c r="I103" s="64"/>
      <c r="J103" s="64"/>
      <c r="K103" s="64"/>
      <c r="L103" s="64"/>
      <c r="M103" s="64"/>
      <c r="N103" s="64"/>
      <c r="O103" s="64"/>
      <c r="P103" s="64"/>
      <c r="Q103" s="64"/>
      <c r="R103" s="64"/>
      <c r="S103" s="64"/>
      <c r="T103" s="64"/>
      <c r="U103" s="64"/>
    </row>
    <row r="104" spans="1:21" ht="24.75" customHeight="1">
      <c r="A104" s="64"/>
      <c r="B104" s="64"/>
      <c r="C104" s="64"/>
      <c r="D104" s="64"/>
      <c r="E104" s="64"/>
      <c r="F104" s="64"/>
      <c r="G104" s="64"/>
      <c r="H104" s="64"/>
      <c r="I104" s="64"/>
      <c r="J104" s="64"/>
      <c r="K104" s="64"/>
      <c r="L104" s="64"/>
      <c r="M104" s="64"/>
      <c r="N104" s="64"/>
      <c r="O104" s="64"/>
      <c r="P104" s="64"/>
      <c r="Q104" s="64"/>
      <c r="R104" s="64"/>
      <c r="S104" s="64"/>
      <c r="T104" s="64"/>
      <c r="U104" s="64"/>
    </row>
    <row r="105" spans="1:21" ht="24.75" customHeight="1">
      <c r="A105" s="64"/>
      <c r="B105" s="64"/>
      <c r="C105" s="64"/>
      <c r="D105" s="64"/>
      <c r="E105" s="64"/>
      <c r="F105" s="64"/>
      <c r="G105" s="64"/>
      <c r="H105" s="64"/>
      <c r="I105" s="64"/>
      <c r="J105" s="64"/>
      <c r="K105" s="64"/>
      <c r="L105" s="64"/>
      <c r="M105" s="64"/>
      <c r="N105" s="64"/>
      <c r="O105" s="64"/>
      <c r="P105" s="64"/>
      <c r="Q105" s="64"/>
      <c r="R105" s="64"/>
      <c r="S105" s="64"/>
      <c r="T105" s="64"/>
      <c r="U105" s="64"/>
    </row>
    <row r="106" spans="1:21" ht="24.75" customHeight="1">
      <c r="A106" s="64"/>
      <c r="B106" s="64"/>
      <c r="C106" s="64"/>
      <c r="D106" s="64"/>
      <c r="E106" s="64"/>
      <c r="F106" s="64"/>
      <c r="G106" s="64"/>
      <c r="H106" s="64"/>
      <c r="I106" s="64"/>
      <c r="J106" s="64"/>
      <c r="K106" s="64"/>
      <c r="L106" s="64"/>
      <c r="M106" s="64"/>
      <c r="N106" s="64"/>
      <c r="O106" s="64"/>
      <c r="P106" s="64"/>
      <c r="Q106" s="64"/>
      <c r="R106" s="64"/>
      <c r="S106" s="64"/>
      <c r="T106" s="64"/>
      <c r="U106" s="64"/>
    </row>
    <row r="107" spans="1:21" ht="24.75" customHeight="1">
      <c r="A107" s="64"/>
      <c r="B107" s="64"/>
      <c r="C107" s="64"/>
      <c r="D107" s="64"/>
      <c r="E107" s="64"/>
      <c r="F107" s="64"/>
      <c r="G107" s="64"/>
      <c r="H107" s="64"/>
      <c r="I107" s="64"/>
      <c r="J107" s="64"/>
      <c r="K107" s="64"/>
      <c r="L107" s="64"/>
      <c r="M107" s="64"/>
      <c r="N107" s="64"/>
      <c r="O107" s="64"/>
      <c r="P107" s="64"/>
      <c r="Q107" s="64"/>
      <c r="R107" s="64"/>
      <c r="S107" s="64"/>
      <c r="T107" s="64"/>
      <c r="U107" s="64"/>
    </row>
  </sheetData>
  <sheetProtection/>
  <mergeCells count="7">
    <mergeCell ref="B15:I20"/>
    <mergeCell ref="B6:C6"/>
    <mergeCell ref="D6:E6"/>
    <mergeCell ref="B8:E8"/>
    <mergeCell ref="B9:E9"/>
    <mergeCell ref="B11:E11"/>
    <mergeCell ref="F11:G11"/>
  </mergeCells>
  <dataValidations count="1">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3.xml><?xml version="1.0" encoding="utf-8"?>
<worksheet xmlns="http://schemas.openxmlformats.org/spreadsheetml/2006/main" xmlns:r="http://schemas.openxmlformats.org/officeDocument/2006/relationships">
  <dimension ref="B2:AV22"/>
  <sheetViews>
    <sheetView view="pageBreakPreview" zoomScaleSheetLayoutView="100" zoomScalePageLayoutView="0" workbookViewId="0" topLeftCell="A1">
      <selection activeCell="T15" sqref="T15"/>
    </sheetView>
  </sheetViews>
  <sheetFormatPr defaultColWidth="9.00390625" defaultRowHeight="13.5"/>
  <cols>
    <col min="1" max="20" width="2.50390625" style="1" customWidth="1"/>
    <col min="21" max="21" width="3.25390625" style="1" customWidth="1"/>
    <col min="22" max="23" width="2.50390625" style="1" customWidth="1"/>
    <col min="24" max="34" width="2.75390625" style="1" customWidth="1"/>
    <col min="35" max="36" width="2.50390625" style="1" customWidth="1"/>
    <col min="37" max="37" width="3.875" style="1" customWidth="1"/>
    <col min="38" max="16384" width="9.00390625" style="1" customWidth="1"/>
  </cols>
  <sheetData>
    <row r="1" ht="13.5" thickBot="1"/>
    <row r="2" spans="2:35" ht="13.5" customHeight="1">
      <c r="B2" s="670" t="s">
        <v>628</v>
      </c>
      <c r="C2" s="509"/>
      <c r="D2" s="509"/>
      <c r="E2" s="509"/>
      <c r="F2" s="509"/>
      <c r="G2" s="509"/>
      <c r="H2" s="509"/>
      <c r="I2" s="509"/>
      <c r="J2" s="509"/>
      <c r="K2" s="509"/>
      <c r="L2" s="510"/>
      <c r="M2" s="48"/>
      <c r="N2" s="48"/>
      <c r="O2" s="48"/>
      <c r="P2" s="48"/>
      <c r="Q2" s="48"/>
      <c r="R2" s="54" t="s">
        <v>602</v>
      </c>
      <c r="S2" s="29"/>
      <c r="T2" s="29"/>
      <c r="U2" s="29"/>
      <c r="V2" s="29"/>
      <c r="W2" s="29"/>
      <c r="X2" s="29"/>
      <c r="Y2" s="29"/>
      <c r="Z2" s="29"/>
      <c r="AA2" s="29"/>
      <c r="AB2" s="29"/>
      <c r="AC2" s="29"/>
      <c r="AD2" s="29"/>
      <c r="AE2" s="29"/>
      <c r="AF2" s="29"/>
      <c r="AG2" s="29"/>
      <c r="AH2" s="29"/>
      <c r="AI2" s="30"/>
    </row>
    <row r="3" spans="2:35" ht="13.5" customHeight="1" thickBot="1">
      <c r="B3" s="511"/>
      <c r="C3" s="512"/>
      <c r="D3" s="512"/>
      <c r="E3" s="512"/>
      <c r="F3" s="512"/>
      <c r="G3" s="512"/>
      <c r="H3" s="512"/>
      <c r="I3" s="512"/>
      <c r="J3" s="512"/>
      <c r="K3" s="512"/>
      <c r="L3" s="513"/>
      <c r="M3" s="48"/>
      <c r="N3" s="48"/>
      <c r="O3" s="48"/>
      <c r="P3" s="48"/>
      <c r="Q3" s="48"/>
      <c r="R3" s="55" t="s">
        <v>629</v>
      </c>
      <c r="S3" s="32"/>
      <c r="T3" s="32"/>
      <c r="U3" s="32"/>
      <c r="V3" s="32"/>
      <c r="W3" s="32"/>
      <c r="X3" s="32"/>
      <c r="Y3" s="32"/>
      <c r="Z3" s="32"/>
      <c r="AA3" s="32"/>
      <c r="AB3" s="32"/>
      <c r="AC3" s="32"/>
      <c r="AD3" s="32"/>
      <c r="AE3" s="32"/>
      <c r="AF3" s="32"/>
      <c r="AG3" s="32"/>
      <c r="AH3" s="32"/>
      <c r="AI3" s="33"/>
    </row>
    <row r="4" spans="2:42" ht="13.5" customHeight="1" thickBot="1">
      <c r="B4" s="514"/>
      <c r="C4" s="515"/>
      <c r="D4" s="515"/>
      <c r="E4" s="515"/>
      <c r="F4" s="515"/>
      <c r="G4" s="515"/>
      <c r="H4" s="515"/>
      <c r="I4" s="515"/>
      <c r="J4" s="515"/>
      <c r="K4" s="515"/>
      <c r="L4" s="516"/>
      <c r="AL4" s="395"/>
      <c r="AM4" s="395"/>
      <c r="AN4" s="395"/>
      <c r="AO4" s="395"/>
      <c r="AP4" s="395"/>
    </row>
    <row r="5" spans="2:48" ht="15.75">
      <c r="B5" s="47"/>
      <c r="C5" s="47"/>
      <c r="D5" s="47"/>
      <c r="E5" s="47"/>
      <c r="F5" s="47"/>
      <c r="G5" s="47"/>
      <c r="H5" s="47"/>
      <c r="I5" s="47"/>
      <c r="J5" s="47"/>
      <c r="AL5" s="395"/>
      <c r="AM5" s="395"/>
      <c r="AN5" s="395"/>
      <c r="AO5" s="395"/>
      <c r="AP5" s="395"/>
      <c r="AQ5" s="476"/>
      <c r="AR5" s="476"/>
      <c r="AS5" s="476"/>
      <c r="AT5" s="476"/>
      <c r="AU5" s="476"/>
      <c r="AV5" s="476"/>
    </row>
    <row r="6" spans="2:48" ht="13.5" customHeight="1">
      <c r="B6" s="522" t="s">
        <v>419</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L6" s="395" t="s">
        <v>577</v>
      </c>
      <c r="AM6" s="395"/>
      <c r="AN6" s="395"/>
      <c r="AO6" s="395"/>
      <c r="AP6" s="395"/>
      <c r="AQ6" s="476"/>
      <c r="AR6" s="476"/>
      <c r="AS6" s="476"/>
      <c r="AT6" s="476"/>
      <c r="AU6" s="476"/>
      <c r="AV6" s="476"/>
    </row>
    <row r="7" spans="2:48"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L7" s="395" t="s">
        <v>578</v>
      </c>
      <c r="AM7" s="395"/>
      <c r="AN7" s="395"/>
      <c r="AO7" s="395"/>
      <c r="AP7" s="395"/>
      <c r="AQ7" s="476"/>
      <c r="AR7" s="476"/>
      <c r="AS7" s="476"/>
      <c r="AT7" s="476"/>
      <c r="AU7" s="476"/>
      <c r="AV7" s="476"/>
    </row>
    <row r="8" spans="2:48" ht="15.75">
      <c r="B8" s="47"/>
      <c r="C8" s="47"/>
      <c r="D8" s="47"/>
      <c r="E8" s="47"/>
      <c r="F8" s="47"/>
      <c r="G8" s="47"/>
      <c r="H8" s="47"/>
      <c r="I8" s="47"/>
      <c r="J8" s="47"/>
      <c r="AL8" s="395"/>
      <c r="AM8" s="395"/>
      <c r="AN8" s="395"/>
      <c r="AO8" s="395"/>
      <c r="AP8" s="395"/>
      <c r="AQ8" s="476"/>
      <c r="AR8" s="476"/>
      <c r="AS8" s="476"/>
      <c r="AT8" s="476"/>
      <c r="AU8" s="476"/>
      <c r="AV8" s="476"/>
    </row>
    <row r="9" spans="2:48" s="8" customFormat="1" ht="13.5" thickBot="1">
      <c r="B9" s="1" t="s">
        <v>579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L9" s="395"/>
      <c r="AM9" s="395"/>
      <c r="AN9" s="395"/>
      <c r="AO9" s="395"/>
      <c r="AP9" s="395"/>
      <c r="AQ9" s="476"/>
      <c r="AR9" s="476"/>
      <c r="AS9" s="476"/>
      <c r="AT9" s="476"/>
      <c r="AU9" s="476"/>
      <c r="AV9" s="476"/>
    </row>
    <row r="10" spans="2:48" ht="68.25" customHeight="1" thickBot="1" thickTop="1">
      <c r="B10" s="791" t="s">
        <v>471</v>
      </c>
      <c r="C10" s="792"/>
      <c r="D10" s="792"/>
      <c r="E10" s="792"/>
      <c r="F10" s="792"/>
      <c r="G10" s="792"/>
      <c r="H10" s="792"/>
      <c r="I10" s="792"/>
      <c r="J10" s="792"/>
      <c r="K10" s="792"/>
      <c r="L10" s="792"/>
      <c r="M10" s="792"/>
      <c r="N10" s="792"/>
      <c r="O10" s="792"/>
      <c r="P10" s="792"/>
      <c r="Q10" s="792"/>
      <c r="R10" s="792"/>
      <c r="S10" s="792"/>
      <c r="T10" s="792"/>
      <c r="U10" s="792"/>
      <c r="V10" s="792"/>
      <c r="W10" s="793"/>
      <c r="X10" s="519" t="s">
        <v>545</v>
      </c>
      <c r="Y10" s="520"/>
      <c r="Z10" s="520"/>
      <c r="AA10" s="520"/>
      <c r="AB10" s="520"/>
      <c r="AC10" s="520"/>
      <c r="AD10" s="520"/>
      <c r="AE10" s="520"/>
      <c r="AF10" s="520"/>
      <c r="AG10" s="520"/>
      <c r="AH10" s="521"/>
      <c r="AK10" s="11"/>
      <c r="AL10" s="395"/>
      <c r="AM10" s="395"/>
      <c r="AN10" s="395"/>
      <c r="AO10" s="395" t="s">
        <v>545</v>
      </c>
      <c r="AP10" s="395"/>
      <c r="AQ10" s="476"/>
      <c r="AR10" s="476"/>
      <c r="AS10" s="476"/>
      <c r="AT10" s="476"/>
      <c r="AU10" s="476"/>
      <c r="AV10" s="476"/>
    </row>
    <row r="11" spans="2:48" ht="68.25" customHeight="1" thickBot="1" thickTop="1">
      <c r="B11" s="790" t="s">
        <v>472</v>
      </c>
      <c r="C11" s="558"/>
      <c r="D11" s="558"/>
      <c r="E11" s="558"/>
      <c r="F11" s="558"/>
      <c r="G11" s="558"/>
      <c r="H11" s="558"/>
      <c r="I11" s="558"/>
      <c r="J11" s="558"/>
      <c r="K11" s="558"/>
      <c r="L11" s="558"/>
      <c r="M11" s="558"/>
      <c r="N11" s="558"/>
      <c r="O11" s="558"/>
      <c r="P11" s="558"/>
      <c r="Q11" s="558"/>
      <c r="R11" s="558"/>
      <c r="S11" s="558"/>
      <c r="T11" s="558"/>
      <c r="U11" s="558"/>
      <c r="V11" s="558"/>
      <c r="W11" s="558"/>
      <c r="X11" s="519" t="s">
        <v>577</v>
      </c>
      <c r="Y11" s="520"/>
      <c r="Z11" s="520"/>
      <c r="AA11" s="520"/>
      <c r="AB11" s="520"/>
      <c r="AC11" s="520"/>
      <c r="AD11" s="520"/>
      <c r="AE11" s="520"/>
      <c r="AF11" s="520"/>
      <c r="AG11" s="520"/>
      <c r="AH11" s="521"/>
      <c r="AK11" s="11"/>
      <c r="AL11" s="476"/>
      <c r="AM11" s="476"/>
      <c r="AN11" s="395"/>
      <c r="AO11" s="395" t="s">
        <v>588</v>
      </c>
      <c r="AP11" s="395"/>
      <c r="AQ11" s="476"/>
      <c r="AR11" s="476"/>
      <c r="AS11" s="476"/>
      <c r="AT11" s="476"/>
      <c r="AU11" s="476"/>
      <c r="AV11" s="476"/>
    </row>
    <row r="12" spans="2:48" ht="40.5" customHeight="1" thickBot="1" thickTop="1">
      <c r="B12" s="749" t="s">
        <v>24</v>
      </c>
      <c r="C12" s="750"/>
      <c r="D12" s="750"/>
      <c r="E12" s="750"/>
      <c r="F12" s="750"/>
      <c r="G12" s="750"/>
      <c r="H12" s="750"/>
      <c r="I12" s="750"/>
      <c r="J12" s="750"/>
      <c r="K12" s="750"/>
      <c r="L12" s="750"/>
      <c r="M12" s="750"/>
      <c r="N12" s="750"/>
      <c r="O12" s="750"/>
      <c r="P12" s="750"/>
      <c r="Q12" s="750"/>
      <c r="R12" s="750"/>
      <c r="S12" s="750"/>
      <c r="T12" s="750"/>
      <c r="U12" s="750"/>
      <c r="V12" s="750"/>
      <c r="W12" s="750"/>
      <c r="X12" s="822" t="str">
        <f>IF(AND(X10="締結している。",X11="主催して実施/他機関が開催し、参加"),"算定可","算定不可")</f>
        <v>算定可</v>
      </c>
      <c r="Y12" s="822"/>
      <c r="Z12" s="822"/>
      <c r="AA12" s="822"/>
      <c r="AB12" s="822"/>
      <c r="AC12" s="822"/>
      <c r="AD12" s="822"/>
      <c r="AE12" s="822"/>
      <c r="AF12" s="822"/>
      <c r="AG12" s="823"/>
      <c r="AH12" s="824"/>
      <c r="AL12" s="476"/>
      <c r="AM12" s="476"/>
      <c r="AN12" s="395"/>
      <c r="AO12" s="395"/>
      <c r="AP12" s="395"/>
      <c r="AQ12" s="476"/>
      <c r="AR12" s="476"/>
      <c r="AS12" s="476"/>
      <c r="AT12" s="476"/>
      <c r="AU12" s="476"/>
      <c r="AV12" s="476"/>
    </row>
    <row r="13" spans="2:48" ht="31.5" customHeight="1" thickBot="1">
      <c r="B13" s="671" t="s">
        <v>86</v>
      </c>
      <c r="C13" s="672"/>
      <c r="D13" s="672"/>
      <c r="E13" s="672"/>
      <c r="F13" s="672"/>
      <c r="G13" s="672"/>
      <c r="H13" s="672"/>
      <c r="I13" s="672"/>
      <c r="J13" s="789"/>
      <c r="K13" s="372"/>
      <c r="L13" s="24"/>
      <c r="M13" s="24"/>
      <c r="N13" s="24"/>
      <c r="O13" s="24"/>
      <c r="P13" s="24"/>
      <c r="Q13" s="24"/>
      <c r="R13" s="24"/>
      <c r="S13" s="24"/>
      <c r="T13" s="24"/>
      <c r="U13" s="24">
        <f>IF(X12="算定可",4,0)</f>
        <v>4</v>
      </c>
      <c r="V13" s="24"/>
      <c r="W13" s="24"/>
      <c r="X13" s="24"/>
      <c r="Y13" s="24"/>
      <c r="Z13" s="24"/>
      <c r="AA13" s="24"/>
      <c r="AB13" s="24"/>
      <c r="AC13" s="24"/>
      <c r="AD13" s="24"/>
      <c r="AE13" s="24"/>
      <c r="AF13" s="24"/>
      <c r="AG13" s="24"/>
      <c r="AH13" s="25"/>
      <c r="AL13" s="476"/>
      <c r="AM13" s="476"/>
      <c r="AN13" s="476"/>
      <c r="AO13" s="476"/>
      <c r="AP13" s="476"/>
      <c r="AQ13" s="476"/>
      <c r="AR13" s="476"/>
      <c r="AS13" s="476"/>
      <c r="AT13" s="476"/>
      <c r="AU13" s="476"/>
      <c r="AV13" s="476"/>
    </row>
    <row r="14" spans="2:48" ht="13.5" customHeight="1">
      <c r="B14" s="13"/>
      <c r="C14" s="13"/>
      <c r="D14" s="13"/>
      <c r="E14" s="13"/>
      <c r="F14" s="13"/>
      <c r="G14" s="13"/>
      <c r="H14" s="13"/>
      <c r="I14" s="13"/>
      <c r="J14" s="13"/>
      <c r="K14" s="14"/>
      <c r="L14" s="14"/>
      <c r="M14" s="14"/>
      <c r="N14" s="14"/>
      <c r="O14" s="14"/>
      <c r="P14" s="14"/>
      <c r="Q14" s="14"/>
      <c r="R14" s="14"/>
      <c r="S14" s="14"/>
      <c r="T14" s="14"/>
      <c r="U14" s="14"/>
      <c r="V14" s="14"/>
      <c r="W14" s="14"/>
      <c r="X14" s="14"/>
      <c r="Y14" s="14"/>
      <c r="Z14" s="14"/>
      <c r="AA14" s="14"/>
      <c r="AB14" s="14"/>
      <c r="AC14" s="14"/>
      <c r="AD14" s="14"/>
      <c r="AE14" s="14"/>
      <c r="AL14" s="476"/>
      <c r="AM14" s="476"/>
      <c r="AN14" s="476"/>
      <c r="AO14" s="476"/>
      <c r="AP14" s="476"/>
      <c r="AQ14" s="476"/>
      <c r="AR14" s="476"/>
      <c r="AS14" s="476"/>
      <c r="AT14" s="476"/>
      <c r="AU14" s="476"/>
      <c r="AV14" s="476"/>
    </row>
    <row r="15" spans="2:48" ht="12.75">
      <c r="B15" s="1" t="s">
        <v>37</v>
      </c>
      <c r="AL15" s="476"/>
      <c r="AM15" s="476"/>
      <c r="AN15" s="476"/>
      <c r="AO15" s="476"/>
      <c r="AP15" s="476"/>
      <c r="AQ15" s="476"/>
      <c r="AR15" s="476"/>
      <c r="AS15" s="476"/>
      <c r="AT15" s="476"/>
      <c r="AU15" s="476"/>
      <c r="AV15" s="476"/>
    </row>
    <row r="16" spans="3:48" ht="12.75">
      <c r="C16" s="1" t="s">
        <v>0</v>
      </c>
      <c r="E16" s="1" t="s">
        <v>9</v>
      </c>
      <c r="AL16" s="476"/>
      <c r="AM16" s="476"/>
      <c r="AN16" s="476"/>
      <c r="AO16" s="476"/>
      <c r="AP16" s="476"/>
      <c r="AQ16" s="476"/>
      <c r="AR16" s="476"/>
      <c r="AS16" s="476"/>
      <c r="AT16" s="476"/>
      <c r="AU16" s="476"/>
      <c r="AV16" s="476"/>
    </row>
    <row r="17" spans="3:48" ht="12.75">
      <c r="C17" s="1" t="s">
        <v>0</v>
      </c>
      <c r="E17" s="1" t="s">
        <v>48</v>
      </c>
      <c r="AL17" s="476"/>
      <c r="AM17" s="476"/>
      <c r="AN17" s="476"/>
      <c r="AO17" s="476"/>
      <c r="AP17" s="476"/>
      <c r="AQ17" s="476"/>
      <c r="AR17" s="476"/>
      <c r="AS17" s="476"/>
      <c r="AT17" s="476"/>
      <c r="AU17" s="476"/>
      <c r="AV17" s="476"/>
    </row>
    <row r="18" ht="12.75">
      <c r="D18" s="1" t="s">
        <v>100</v>
      </c>
    </row>
    <row r="19" ht="12.75">
      <c r="D19" s="1" t="s">
        <v>78</v>
      </c>
    </row>
    <row r="20" ht="13.5" thickBot="1"/>
    <row r="21" spans="2:35" ht="30" customHeight="1">
      <c r="B21" s="327" t="s">
        <v>380</v>
      </c>
      <c r="C21" s="328"/>
      <c r="D21" s="328"/>
      <c r="E21" s="328"/>
      <c r="F21" s="328"/>
      <c r="G21" s="328"/>
      <c r="H21" s="328"/>
      <c r="I21" s="328"/>
      <c r="J21" s="328"/>
      <c r="K21" s="328"/>
      <c r="L21" s="328"/>
      <c r="M21" s="328"/>
      <c r="N21" s="328"/>
      <c r="O21" s="328"/>
      <c r="P21" s="328"/>
      <c r="Q21" s="328"/>
      <c r="R21" s="328"/>
      <c r="S21" s="328"/>
      <c r="T21" s="328"/>
      <c r="U21" s="328"/>
      <c r="V21" s="329"/>
      <c r="W21" s="329"/>
      <c r="X21" s="329"/>
      <c r="Y21" s="329"/>
      <c r="Z21" s="329"/>
      <c r="AA21" s="329"/>
      <c r="AB21" s="329"/>
      <c r="AC21" s="329"/>
      <c r="AD21" s="329"/>
      <c r="AE21" s="329"/>
      <c r="AF21" s="329"/>
      <c r="AG21" s="329"/>
      <c r="AH21" s="330"/>
      <c r="AI21" s="299"/>
    </row>
    <row r="22" spans="2:35" ht="30" customHeight="1" thickBot="1">
      <c r="B22" s="331"/>
      <c r="C22" s="332" t="s">
        <v>249</v>
      </c>
      <c r="D22" s="332"/>
      <c r="E22" s="332" t="s">
        <v>383</v>
      </c>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3"/>
      <c r="AH22" s="334"/>
      <c r="AI22" s="299"/>
    </row>
  </sheetData>
  <sheetProtection password="CC3D" sheet="1"/>
  <mergeCells count="9">
    <mergeCell ref="B12:W12"/>
    <mergeCell ref="X12:AH12"/>
    <mergeCell ref="B13:J13"/>
    <mergeCell ref="B2:L4"/>
    <mergeCell ref="B6:AH7"/>
    <mergeCell ref="B10:W10"/>
    <mergeCell ref="X10:AH10"/>
    <mergeCell ref="B11:W11"/>
    <mergeCell ref="X11:AH11"/>
  </mergeCells>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rintOptions/>
  <pageMargins left="0.7" right="0.7" top="0.75" bottom="0.75" header="0.3" footer="0.3"/>
  <pageSetup horizontalDpi="600" verticalDpi="600" orientation="portrait" paperSize="9" scale="96" r:id="rId2"/>
  <drawing r:id="rId1"/>
</worksheet>
</file>

<file path=xl/worksheets/sheet24.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F10" sqref="F10"/>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8"/>
      <c r="B1" s="220" t="s">
        <v>630</v>
      </c>
      <c r="I1" s="105"/>
    </row>
    <row r="2" spans="1:9" ht="21" customHeight="1">
      <c r="A2" s="88"/>
      <c r="B2" s="220" t="s">
        <v>420</v>
      </c>
      <c r="I2" s="105"/>
    </row>
    <row r="3" spans="1:21" ht="24.75" customHeight="1">
      <c r="A3" s="64"/>
      <c r="B3" s="64"/>
      <c r="C3" s="64"/>
      <c r="D3" s="64"/>
      <c r="E3" s="64"/>
      <c r="F3" s="64"/>
      <c r="G3" s="64"/>
      <c r="H3" s="64"/>
      <c r="I3" s="64"/>
      <c r="J3" s="64"/>
      <c r="K3" s="64"/>
      <c r="L3" s="64"/>
      <c r="M3" s="64"/>
      <c r="N3" s="64"/>
      <c r="O3" s="64"/>
      <c r="P3" s="64"/>
      <c r="Q3" s="64"/>
      <c r="R3" s="64"/>
      <c r="S3" s="64"/>
      <c r="T3" s="64"/>
      <c r="U3" s="64"/>
    </row>
    <row r="4" spans="1:21" ht="24.75" customHeight="1">
      <c r="A4" s="64"/>
      <c r="B4" s="336" t="s">
        <v>473</v>
      </c>
      <c r="C4" s="64"/>
      <c r="D4" s="64"/>
      <c r="E4" s="64"/>
      <c r="F4" s="64"/>
      <c r="G4" s="64"/>
      <c r="H4" s="64"/>
      <c r="I4" s="64"/>
      <c r="J4" s="64"/>
      <c r="K4" s="64"/>
      <c r="L4" s="64"/>
      <c r="M4" s="64"/>
      <c r="N4" s="64"/>
      <c r="O4" s="64"/>
      <c r="P4" s="64"/>
      <c r="Q4" s="64"/>
      <c r="R4" s="64"/>
      <c r="S4" s="64"/>
      <c r="T4" s="64"/>
      <c r="U4" s="64"/>
    </row>
    <row r="5" spans="1:21" ht="24.75" customHeight="1">
      <c r="A5" s="64"/>
      <c r="B5" s="64"/>
      <c r="C5" s="64"/>
      <c r="D5" s="64"/>
      <c r="E5" s="64"/>
      <c r="F5" s="64"/>
      <c r="G5" s="64"/>
      <c r="H5" s="64"/>
      <c r="I5" s="64"/>
      <c r="J5" s="64"/>
      <c r="K5" s="64"/>
      <c r="L5" s="64"/>
      <c r="M5" s="64"/>
      <c r="N5" s="64"/>
      <c r="O5" s="64"/>
      <c r="P5" s="64"/>
      <c r="Q5" s="64"/>
      <c r="R5" s="64"/>
      <c r="S5" s="64"/>
      <c r="T5" s="64"/>
      <c r="U5" s="64"/>
    </row>
    <row r="6" spans="1:21" ht="24.75" customHeight="1">
      <c r="A6" s="64"/>
      <c r="B6" s="815" t="s">
        <v>204</v>
      </c>
      <c r="C6" s="815"/>
      <c r="D6" s="771">
        <v>43556</v>
      </c>
      <c r="E6" s="772"/>
      <c r="F6" s="64"/>
      <c r="G6" s="64"/>
      <c r="H6" s="64"/>
      <c r="I6" s="64"/>
      <c r="J6" s="64"/>
      <c r="K6" s="64"/>
      <c r="L6" s="64"/>
      <c r="M6" s="64"/>
      <c r="N6" s="64"/>
      <c r="O6" s="64"/>
      <c r="P6" s="64"/>
      <c r="Q6" s="64"/>
      <c r="R6" s="64"/>
      <c r="S6" s="64"/>
      <c r="T6" s="64"/>
      <c r="U6" s="64"/>
    </row>
    <row r="7" spans="1:21" ht="24.75" customHeight="1">
      <c r="A7" s="64"/>
      <c r="B7" s="64"/>
      <c r="C7" s="64"/>
      <c r="D7" s="64"/>
      <c r="E7" s="64"/>
      <c r="F7" s="64"/>
      <c r="G7" s="64"/>
      <c r="H7" s="64"/>
      <c r="I7" s="64"/>
      <c r="J7" s="64"/>
      <c r="K7" s="64"/>
      <c r="L7" s="64"/>
      <c r="M7" s="64"/>
      <c r="N7" s="64"/>
      <c r="O7" s="64"/>
      <c r="P7" s="64"/>
      <c r="Q7" s="64"/>
      <c r="R7" s="64"/>
      <c r="S7" s="64"/>
      <c r="T7" s="64"/>
      <c r="U7" s="64"/>
    </row>
    <row r="8" spans="1:21" ht="24.75" customHeight="1">
      <c r="A8" s="64"/>
      <c r="B8" s="816" t="s">
        <v>474</v>
      </c>
      <c r="C8" s="816"/>
      <c r="D8" s="816"/>
      <c r="E8" s="816"/>
      <c r="F8" s="335" t="s">
        <v>308</v>
      </c>
      <c r="G8" s="335" t="s">
        <v>309</v>
      </c>
      <c r="H8" s="335" t="s">
        <v>310</v>
      </c>
      <c r="I8" s="335" t="s">
        <v>205</v>
      </c>
      <c r="J8" s="64"/>
      <c r="K8" s="64"/>
      <c r="L8" s="64"/>
      <c r="M8" s="64"/>
      <c r="N8" s="64"/>
      <c r="O8" s="64"/>
      <c r="P8" s="64"/>
      <c r="Q8" s="64"/>
      <c r="R8" s="64"/>
      <c r="S8" s="64"/>
      <c r="T8" s="64"/>
      <c r="U8" s="64"/>
    </row>
    <row r="9" spans="1:21" ht="24.75" customHeight="1">
      <c r="A9" s="64"/>
      <c r="B9" s="817" t="s">
        <v>307</v>
      </c>
      <c r="C9" s="817"/>
      <c r="D9" s="817"/>
      <c r="E9" s="817"/>
      <c r="F9" s="87" t="s">
        <v>688</v>
      </c>
      <c r="G9" s="87" t="s">
        <v>688</v>
      </c>
      <c r="H9" s="87"/>
      <c r="I9" s="87" t="s">
        <v>688</v>
      </c>
      <c r="J9" s="64"/>
      <c r="K9" s="64" t="s">
        <v>249</v>
      </c>
      <c r="L9" s="64"/>
      <c r="M9" s="64"/>
      <c r="N9" s="64"/>
      <c r="O9" s="64"/>
      <c r="P9" s="64"/>
      <c r="Q9" s="64"/>
      <c r="R9" s="64"/>
      <c r="S9" s="64"/>
      <c r="T9" s="64"/>
      <c r="U9" s="64"/>
    </row>
    <row r="10" spans="1:21" ht="24.75" customHeight="1">
      <c r="A10" s="64"/>
      <c r="B10" s="64"/>
      <c r="C10" s="64"/>
      <c r="D10" s="64"/>
      <c r="E10" s="64"/>
      <c r="F10" s="64"/>
      <c r="G10" s="64"/>
      <c r="H10" s="64"/>
      <c r="I10" s="64"/>
      <c r="J10" s="64"/>
      <c r="K10" s="480"/>
      <c r="L10" s="64"/>
      <c r="M10" s="64"/>
      <c r="N10" s="64"/>
      <c r="O10" s="64"/>
      <c r="P10" s="64"/>
      <c r="Q10" s="64"/>
      <c r="R10" s="64"/>
      <c r="S10" s="64"/>
      <c r="T10" s="64"/>
      <c r="U10" s="64"/>
    </row>
    <row r="11" spans="1:21" ht="24.75" customHeight="1">
      <c r="A11" s="64"/>
      <c r="B11" s="815" t="s">
        <v>343</v>
      </c>
      <c r="C11" s="815"/>
      <c r="D11" s="815"/>
      <c r="E11" s="815"/>
      <c r="F11" s="777" t="s">
        <v>233</v>
      </c>
      <c r="G11" s="777"/>
      <c r="H11" s="64"/>
      <c r="I11" s="64"/>
      <c r="J11" s="64"/>
      <c r="K11" s="480" t="s">
        <v>233</v>
      </c>
      <c r="L11" s="64"/>
      <c r="M11" s="64"/>
      <c r="N11" s="64"/>
      <c r="O11" s="64"/>
      <c r="P11" s="64"/>
      <c r="Q11" s="64"/>
      <c r="R11" s="64"/>
      <c r="S11" s="64"/>
      <c r="T11" s="64"/>
      <c r="U11" s="64"/>
    </row>
    <row r="12" spans="1:21" ht="24.75" customHeight="1">
      <c r="A12" s="64"/>
      <c r="B12" s="225"/>
      <c r="C12" s="225"/>
      <c r="D12" s="225"/>
      <c r="E12" s="225"/>
      <c r="F12" s="225"/>
      <c r="G12" s="225"/>
      <c r="H12" s="64"/>
      <c r="I12" s="64"/>
      <c r="J12" s="64"/>
      <c r="K12" s="480" t="s">
        <v>232</v>
      </c>
      <c r="L12" s="64"/>
      <c r="M12" s="64"/>
      <c r="N12" s="64"/>
      <c r="O12" s="64"/>
      <c r="P12" s="64"/>
      <c r="Q12" s="64"/>
      <c r="R12" s="64"/>
      <c r="S12" s="64"/>
      <c r="T12" s="64"/>
      <c r="U12" s="64"/>
    </row>
    <row r="13" spans="1:21" ht="24.75" customHeight="1">
      <c r="A13" s="64"/>
      <c r="B13" s="211" t="s">
        <v>344</v>
      </c>
      <c r="C13" s="225"/>
      <c r="D13" s="225"/>
      <c r="E13" s="225"/>
      <c r="F13" s="225"/>
      <c r="G13" s="225"/>
      <c r="H13" s="64"/>
      <c r="I13" s="64"/>
      <c r="J13" s="64"/>
      <c r="K13" s="480"/>
      <c r="L13" s="64"/>
      <c r="M13" s="64"/>
      <c r="N13" s="64"/>
      <c r="O13" s="64"/>
      <c r="P13" s="64"/>
      <c r="Q13" s="64"/>
      <c r="R13" s="64"/>
      <c r="S13" s="64"/>
      <c r="T13" s="64"/>
      <c r="U13" s="64"/>
    </row>
    <row r="14" spans="1:21" ht="24.75" customHeight="1">
      <c r="A14" s="64"/>
      <c r="B14" s="226" t="s">
        <v>341</v>
      </c>
      <c r="C14" s="225"/>
      <c r="D14" s="225"/>
      <c r="E14" s="225"/>
      <c r="F14" s="225"/>
      <c r="G14" s="225"/>
      <c r="H14" s="64"/>
      <c r="I14" s="64"/>
      <c r="J14" s="64"/>
      <c r="K14" s="480"/>
      <c r="L14" s="64"/>
      <c r="M14" s="64"/>
      <c r="N14" s="64"/>
      <c r="O14" s="64"/>
      <c r="P14" s="64"/>
      <c r="Q14" s="64"/>
      <c r="R14" s="64"/>
      <c r="S14" s="64"/>
      <c r="T14" s="64"/>
      <c r="U14" s="64"/>
    </row>
    <row r="15" spans="1:21" ht="24.75" customHeight="1" thickBot="1">
      <c r="A15" s="64"/>
      <c r="B15" s="226" t="s">
        <v>475</v>
      </c>
      <c r="C15" s="225"/>
      <c r="D15" s="225"/>
      <c r="E15" s="225"/>
      <c r="F15" s="225"/>
      <c r="G15" s="225"/>
      <c r="H15" s="64"/>
      <c r="I15" s="64"/>
      <c r="J15" s="64"/>
      <c r="K15" s="64"/>
      <c r="L15" s="64"/>
      <c r="M15" s="64"/>
      <c r="N15" s="64"/>
      <c r="O15" s="64"/>
      <c r="P15" s="64"/>
      <c r="Q15" s="64"/>
      <c r="R15" s="64"/>
      <c r="S15" s="64"/>
      <c r="T15" s="64"/>
      <c r="U15" s="64"/>
    </row>
    <row r="16" spans="1:21" ht="24.75" customHeight="1">
      <c r="A16" s="64"/>
      <c r="B16" s="797"/>
      <c r="C16" s="798"/>
      <c r="D16" s="798"/>
      <c r="E16" s="798"/>
      <c r="F16" s="798"/>
      <c r="G16" s="798"/>
      <c r="H16" s="798"/>
      <c r="I16" s="799"/>
      <c r="J16" s="64"/>
      <c r="K16" s="64"/>
      <c r="L16" s="64"/>
      <c r="M16" s="64"/>
      <c r="N16" s="64"/>
      <c r="O16" s="64"/>
      <c r="P16" s="64"/>
      <c r="Q16" s="64"/>
      <c r="R16" s="64"/>
      <c r="S16" s="64"/>
      <c r="T16" s="64"/>
      <c r="U16" s="64"/>
    </row>
    <row r="17" spans="1:21" ht="24.75" customHeight="1">
      <c r="A17" s="64"/>
      <c r="B17" s="800"/>
      <c r="C17" s="801"/>
      <c r="D17" s="801"/>
      <c r="E17" s="801"/>
      <c r="F17" s="801"/>
      <c r="G17" s="801"/>
      <c r="H17" s="801"/>
      <c r="I17" s="802"/>
      <c r="J17" s="64"/>
      <c r="K17" s="64"/>
      <c r="L17" s="64"/>
      <c r="M17" s="64"/>
      <c r="N17" s="64"/>
      <c r="O17" s="64"/>
      <c r="P17" s="64"/>
      <c r="Q17" s="64"/>
      <c r="R17" s="64"/>
      <c r="S17" s="64"/>
      <c r="T17" s="64"/>
      <c r="U17" s="64"/>
    </row>
    <row r="18" spans="1:21" ht="24.75" customHeight="1">
      <c r="A18" s="64"/>
      <c r="B18" s="800"/>
      <c r="C18" s="801"/>
      <c r="D18" s="801"/>
      <c r="E18" s="801"/>
      <c r="F18" s="801"/>
      <c r="G18" s="801"/>
      <c r="H18" s="801"/>
      <c r="I18" s="802"/>
      <c r="J18" s="64"/>
      <c r="K18" s="64"/>
      <c r="L18" s="64"/>
      <c r="M18" s="64"/>
      <c r="N18" s="64"/>
      <c r="O18" s="64"/>
      <c r="P18" s="64"/>
      <c r="Q18" s="64"/>
      <c r="R18" s="64"/>
      <c r="S18" s="64"/>
      <c r="T18" s="64"/>
      <c r="U18" s="64"/>
    </row>
    <row r="19" spans="1:21" ht="24.75" customHeight="1" thickBot="1">
      <c r="A19" s="64"/>
      <c r="B19" s="803"/>
      <c r="C19" s="804"/>
      <c r="D19" s="804"/>
      <c r="E19" s="804"/>
      <c r="F19" s="804"/>
      <c r="G19" s="804"/>
      <c r="H19" s="804"/>
      <c r="I19" s="805"/>
      <c r="J19" s="64"/>
      <c r="K19" s="64"/>
      <c r="L19" s="64"/>
      <c r="M19" s="64"/>
      <c r="N19" s="64"/>
      <c r="O19" s="64"/>
      <c r="P19" s="64"/>
      <c r="Q19" s="64"/>
      <c r="R19" s="64"/>
      <c r="S19" s="64"/>
      <c r="T19" s="64"/>
      <c r="U19" s="64"/>
    </row>
    <row r="20" spans="1:21" ht="24.75" customHeight="1">
      <c r="A20" s="64"/>
      <c r="B20" s="225"/>
      <c r="C20" s="225"/>
      <c r="D20" s="225"/>
      <c r="E20" s="225"/>
      <c r="F20" s="225"/>
      <c r="G20" s="225"/>
      <c r="H20" s="64"/>
      <c r="I20" s="64"/>
      <c r="J20" s="64"/>
      <c r="K20" s="64"/>
      <c r="L20" s="64"/>
      <c r="M20" s="64"/>
      <c r="N20" s="64"/>
      <c r="O20" s="64"/>
      <c r="P20" s="64"/>
      <c r="Q20" s="64"/>
      <c r="R20" s="64"/>
      <c r="S20" s="64"/>
      <c r="T20" s="64"/>
      <c r="U20" s="64"/>
    </row>
    <row r="21" spans="1:21" ht="24.75" customHeight="1" thickBot="1">
      <c r="A21" s="64"/>
      <c r="B21" s="226" t="s">
        <v>476</v>
      </c>
      <c r="C21" s="225"/>
      <c r="D21" s="225"/>
      <c r="E21" s="225"/>
      <c r="F21" s="225"/>
      <c r="G21" s="225"/>
      <c r="H21" s="64"/>
      <c r="I21" s="64"/>
      <c r="J21" s="64"/>
      <c r="K21" s="64"/>
      <c r="L21" s="64"/>
      <c r="M21" s="64"/>
      <c r="N21" s="64"/>
      <c r="O21" s="64"/>
      <c r="P21" s="64"/>
      <c r="Q21" s="64"/>
      <c r="R21" s="64"/>
      <c r="S21" s="64"/>
      <c r="T21" s="64"/>
      <c r="U21" s="64"/>
    </row>
    <row r="22" spans="1:21" ht="24.75" customHeight="1">
      <c r="A22" s="64"/>
      <c r="B22" s="806" t="s">
        <v>574</v>
      </c>
      <c r="C22" s="807"/>
      <c r="D22" s="807"/>
      <c r="E22" s="807"/>
      <c r="F22" s="807"/>
      <c r="G22" s="807"/>
      <c r="H22" s="807"/>
      <c r="I22" s="808"/>
      <c r="J22" s="64"/>
      <c r="K22" s="64"/>
      <c r="L22" s="64"/>
      <c r="M22" s="64"/>
      <c r="N22" s="64"/>
      <c r="O22" s="64"/>
      <c r="P22" s="64"/>
      <c r="Q22" s="64"/>
      <c r="R22" s="64"/>
      <c r="S22" s="64"/>
      <c r="T22" s="64"/>
      <c r="U22" s="64"/>
    </row>
    <row r="23" spans="1:21" ht="24.75" customHeight="1">
      <c r="A23" s="64"/>
      <c r="B23" s="809"/>
      <c r="C23" s="810"/>
      <c r="D23" s="810"/>
      <c r="E23" s="810"/>
      <c r="F23" s="810"/>
      <c r="G23" s="810"/>
      <c r="H23" s="810"/>
      <c r="I23" s="811"/>
      <c r="J23" s="64"/>
      <c r="K23" s="64"/>
      <c r="L23" s="64"/>
      <c r="M23" s="64"/>
      <c r="N23" s="64"/>
      <c r="O23" s="64"/>
      <c r="P23" s="64"/>
      <c r="Q23" s="64"/>
      <c r="R23" s="64"/>
      <c r="S23" s="64"/>
      <c r="T23" s="64"/>
      <c r="U23" s="64"/>
    </row>
    <row r="24" spans="1:21" ht="24.75" customHeight="1">
      <c r="A24" s="64"/>
      <c r="B24" s="809"/>
      <c r="C24" s="810"/>
      <c r="D24" s="810"/>
      <c r="E24" s="810"/>
      <c r="F24" s="810"/>
      <c r="G24" s="810"/>
      <c r="H24" s="810"/>
      <c r="I24" s="811"/>
      <c r="J24" s="64"/>
      <c r="K24" s="64"/>
      <c r="L24" s="64"/>
      <c r="M24" s="64"/>
      <c r="N24" s="64"/>
      <c r="O24" s="64"/>
      <c r="P24" s="64"/>
      <c r="Q24" s="64"/>
      <c r="R24" s="64"/>
      <c r="S24" s="64"/>
      <c r="T24" s="64"/>
      <c r="U24" s="64"/>
    </row>
    <row r="25" spans="1:21" ht="24.75" customHeight="1">
      <c r="A25" s="64"/>
      <c r="B25" s="809"/>
      <c r="C25" s="810"/>
      <c r="D25" s="810"/>
      <c r="E25" s="810"/>
      <c r="F25" s="810"/>
      <c r="G25" s="810"/>
      <c r="H25" s="810"/>
      <c r="I25" s="811"/>
      <c r="J25" s="64"/>
      <c r="K25" s="64"/>
      <c r="L25" s="64"/>
      <c r="M25" s="64"/>
      <c r="N25" s="64"/>
      <c r="O25" s="64"/>
      <c r="P25" s="64"/>
      <c r="Q25" s="64"/>
      <c r="R25" s="64"/>
      <c r="S25" s="64"/>
      <c r="T25" s="64"/>
      <c r="U25" s="64"/>
    </row>
    <row r="26" spans="1:21" ht="24.75" customHeight="1" thickBot="1">
      <c r="A26" s="64"/>
      <c r="B26" s="812"/>
      <c r="C26" s="813"/>
      <c r="D26" s="813"/>
      <c r="E26" s="813"/>
      <c r="F26" s="813"/>
      <c r="G26" s="813"/>
      <c r="H26" s="813"/>
      <c r="I26" s="814"/>
      <c r="J26" s="64"/>
      <c r="K26" s="64"/>
      <c r="L26" s="64"/>
      <c r="M26" s="64"/>
      <c r="N26" s="64"/>
      <c r="O26" s="64"/>
      <c r="P26" s="64"/>
      <c r="Q26" s="64"/>
      <c r="R26" s="64"/>
      <c r="S26" s="64"/>
      <c r="T26" s="64"/>
      <c r="U26" s="64"/>
    </row>
    <row r="27" spans="1:21" ht="24.75" customHeight="1">
      <c r="A27" s="64"/>
      <c r="B27" s="64"/>
      <c r="C27" s="64"/>
      <c r="D27" s="64"/>
      <c r="E27" s="64"/>
      <c r="F27" s="64"/>
      <c r="G27" s="64"/>
      <c r="H27" s="64"/>
      <c r="I27" s="64"/>
      <c r="J27" s="64"/>
      <c r="K27" s="64"/>
      <c r="L27" s="64"/>
      <c r="M27" s="64"/>
      <c r="N27" s="64"/>
      <c r="O27" s="64"/>
      <c r="P27" s="64"/>
      <c r="Q27" s="64"/>
      <c r="R27" s="64"/>
      <c r="S27" s="64"/>
      <c r="T27" s="64"/>
      <c r="U27" s="64"/>
    </row>
    <row r="28" spans="1:21" ht="24.75" customHeight="1" thickBot="1">
      <c r="A28" s="64"/>
      <c r="B28" s="226" t="s">
        <v>463</v>
      </c>
      <c r="C28" s="225"/>
      <c r="D28" s="225"/>
      <c r="E28" s="225"/>
      <c r="F28" s="225"/>
      <c r="G28" s="225"/>
      <c r="H28" s="64"/>
      <c r="I28" s="64"/>
      <c r="J28" s="64"/>
      <c r="K28" s="64"/>
      <c r="L28" s="64"/>
      <c r="M28" s="64"/>
      <c r="N28" s="64"/>
      <c r="O28" s="64"/>
      <c r="P28" s="64"/>
      <c r="Q28" s="64"/>
      <c r="R28" s="64"/>
      <c r="S28" s="64"/>
      <c r="T28" s="64"/>
      <c r="U28" s="64"/>
    </row>
    <row r="29" spans="1:21" ht="24.75" customHeight="1">
      <c r="A29" s="64"/>
      <c r="B29" s="797"/>
      <c r="C29" s="798"/>
      <c r="D29" s="798"/>
      <c r="E29" s="798"/>
      <c r="F29" s="798"/>
      <c r="G29" s="798"/>
      <c r="H29" s="798"/>
      <c r="I29" s="799"/>
      <c r="J29" s="64"/>
      <c r="K29" s="64"/>
      <c r="L29" s="64"/>
      <c r="M29" s="64"/>
      <c r="N29" s="64"/>
      <c r="O29" s="64"/>
      <c r="P29" s="64"/>
      <c r="Q29" s="64"/>
      <c r="R29" s="64"/>
      <c r="S29" s="64"/>
      <c r="T29" s="64"/>
      <c r="U29" s="64"/>
    </row>
    <row r="30" spans="1:21" ht="24.75" customHeight="1">
      <c r="A30" s="64"/>
      <c r="B30" s="800"/>
      <c r="C30" s="801"/>
      <c r="D30" s="801"/>
      <c r="E30" s="801"/>
      <c r="F30" s="801"/>
      <c r="G30" s="801"/>
      <c r="H30" s="801"/>
      <c r="I30" s="802"/>
      <c r="J30" s="64"/>
      <c r="K30" s="64"/>
      <c r="L30" s="64"/>
      <c r="M30" s="64"/>
      <c r="N30" s="64"/>
      <c r="O30" s="64"/>
      <c r="P30" s="64"/>
      <c r="Q30" s="64"/>
      <c r="R30" s="64"/>
      <c r="S30" s="64"/>
      <c r="T30" s="64"/>
      <c r="U30" s="64"/>
    </row>
    <row r="31" spans="1:21" ht="24.75" customHeight="1">
      <c r="A31" s="64"/>
      <c r="B31" s="800"/>
      <c r="C31" s="801"/>
      <c r="D31" s="801"/>
      <c r="E31" s="801"/>
      <c r="F31" s="801"/>
      <c r="G31" s="801"/>
      <c r="H31" s="801"/>
      <c r="I31" s="802"/>
      <c r="J31" s="64"/>
      <c r="K31" s="64"/>
      <c r="L31" s="64"/>
      <c r="M31" s="64"/>
      <c r="N31" s="64"/>
      <c r="O31" s="64"/>
      <c r="P31" s="64"/>
      <c r="Q31" s="64"/>
      <c r="R31" s="64"/>
      <c r="S31" s="64"/>
      <c r="T31" s="64"/>
      <c r="U31" s="64"/>
    </row>
    <row r="32" spans="1:21" ht="24.75" customHeight="1" thickBot="1">
      <c r="A32" s="64"/>
      <c r="B32" s="803"/>
      <c r="C32" s="804"/>
      <c r="D32" s="804"/>
      <c r="E32" s="804"/>
      <c r="F32" s="804"/>
      <c r="G32" s="804"/>
      <c r="H32" s="804"/>
      <c r="I32" s="805"/>
      <c r="J32" s="64"/>
      <c r="K32" s="64"/>
      <c r="L32" s="64"/>
      <c r="M32" s="64"/>
      <c r="N32" s="64"/>
      <c r="O32" s="64"/>
      <c r="P32" s="64"/>
      <c r="Q32" s="64"/>
      <c r="R32" s="64"/>
      <c r="S32" s="64"/>
      <c r="T32" s="64"/>
      <c r="U32" s="64"/>
    </row>
    <row r="33" spans="1:21" ht="24.75" customHeight="1">
      <c r="A33" s="64"/>
      <c r="B33" s="64"/>
      <c r="C33" s="64"/>
      <c r="D33" s="64"/>
      <c r="E33" s="64"/>
      <c r="F33" s="64"/>
      <c r="G33" s="64"/>
      <c r="H33" s="64"/>
      <c r="I33" s="64"/>
      <c r="J33" s="64"/>
      <c r="K33" s="64"/>
      <c r="L33" s="64"/>
      <c r="M33" s="64"/>
      <c r="N33" s="64"/>
      <c r="O33" s="64"/>
      <c r="P33" s="64"/>
      <c r="Q33" s="64"/>
      <c r="R33" s="64"/>
      <c r="S33" s="64"/>
      <c r="T33" s="64"/>
      <c r="U33" s="64"/>
    </row>
    <row r="34" spans="1:21" ht="24.75" customHeight="1">
      <c r="A34" s="64"/>
      <c r="B34" s="64"/>
      <c r="C34" s="64"/>
      <c r="D34" s="64"/>
      <c r="E34" s="64"/>
      <c r="F34" s="64"/>
      <c r="G34" s="64"/>
      <c r="H34" s="64"/>
      <c r="I34" s="64"/>
      <c r="J34" s="64"/>
      <c r="K34" s="64"/>
      <c r="L34" s="64"/>
      <c r="M34" s="64"/>
      <c r="N34" s="64"/>
      <c r="O34" s="64"/>
      <c r="P34" s="64"/>
      <c r="Q34" s="64"/>
      <c r="R34" s="64"/>
      <c r="S34" s="64"/>
      <c r="T34" s="64"/>
      <c r="U34" s="64"/>
    </row>
    <row r="35" spans="1:21" ht="24.75" customHeight="1">
      <c r="A35" s="64"/>
      <c r="B35" s="64"/>
      <c r="C35" s="64"/>
      <c r="D35" s="64"/>
      <c r="E35" s="64"/>
      <c r="F35" s="64"/>
      <c r="G35" s="64"/>
      <c r="H35" s="64"/>
      <c r="I35" s="64"/>
      <c r="J35" s="64"/>
      <c r="K35" s="64"/>
      <c r="L35" s="64"/>
      <c r="M35" s="64"/>
      <c r="N35" s="64"/>
      <c r="O35" s="64"/>
      <c r="P35" s="64"/>
      <c r="Q35" s="64"/>
      <c r="R35" s="64"/>
      <c r="S35" s="64"/>
      <c r="T35" s="64"/>
      <c r="U35" s="64"/>
    </row>
    <row r="36" spans="1:21" ht="24.75" customHeight="1">
      <c r="A36" s="64"/>
      <c r="B36" s="64"/>
      <c r="C36" s="64"/>
      <c r="D36" s="64"/>
      <c r="E36" s="64"/>
      <c r="F36" s="64"/>
      <c r="G36" s="64"/>
      <c r="H36" s="64"/>
      <c r="I36" s="64"/>
      <c r="J36" s="64"/>
      <c r="K36" s="64"/>
      <c r="L36" s="64"/>
      <c r="M36" s="64"/>
      <c r="N36" s="64"/>
      <c r="O36" s="64"/>
      <c r="P36" s="64"/>
      <c r="Q36" s="64"/>
      <c r="R36" s="64"/>
      <c r="S36" s="64"/>
      <c r="T36" s="64"/>
      <c r="U36" s="64"/>
    </row>
    <row r="37" spans="1:21" ht="24.75" customHeight="1">
      <c r="A37" s="64"/>
      <c r="B37" s="64"/>
      <c r="C37" s="64"/>
      <c r="D37" s="64"/>
      <c r="E37" s="64"/>
      <c r="F37" s="64"/>
      <c r="G37" s="64"/>
      <c r="H37" s="64"/>
      <c r="I37" s="64"/>
      <c r="J37" s="64"/>
      <c r="K37" s="64"/>
      <c r="L37" s="64"/>
      <c r="M37" s="64"/>
      <c r="N37" s="64"/>
      <c r="O37" s="64"/>
      <c r="P37" s="64"/>
      <c r="Q37" s="64"/>
      <c r="R37" s="64"/>
      <c r="S37" s="64"/>
      <c r="T37" s="64"/>
      <c r="U37" s="64"/>
    </row>
    <row r="38" spans="1:21" ht="24.75" customHeight="1">
      <c r="A38" s="64"/>
      <c r="B38" s="64"/>
      <c r="C38" s="64"/>
      <c r="D38" s="64"/>
      <c r="E38" s="64"/>
      <c r="F38" s="64"/>
      <c r="G38" s="64"/>
      <c r="H38" s="64"/>
      <c r="I38" s="64"/>
      <c r="J38" s="64"/>
      <c r="K38" s="64"/>
      <c r="L38" s="64"/>
      <c r="M38" s="64"/>
      <c r="N38" s="64"/>
      <c r="O38" s="64"/>
      <c r="P38" s="64"/>
      <c r="Q38" s="64"/>
      <c r="R38" s="64"/>
      <c r="S38" s="64"/>
      <c r="T38" s="64"/>
      <c r="U38" s="64"/>
    </row>
    <row r="39" spans="1:21" ht="24.75" customHeight="1">
      <c r="A39" s="64"/>
      <c r="B39" s="64"/>
      <c r="C39" s="64"/>
      <c r="D39" s="64"/>
      <c r="E39" s="64"/>
      <c r="F39" s="64"/>
      <c r="G39" s="64"/>
      <c r="H39" s="64"/>
      <c r="I39" s="64"/>
      <c r="J39" s="64"/>
      <c r="K39" s="64"/>
      <c r="L39" s="64"/>
      <c r="M39" s="64"/>
      <c r="N39" s="64"/>
      <c r="O39" s="64"/>
      <c r="P39" s="64"/>
      <c r="Q39" s="64"/>
      <c r="R39" s="64"/>
      <c r="S39" s="64"/>
      <c r="T39" s="64"/>
      <c r="U39" s="64"/>
    </row>
    <row r="40" spans="1:21" ht="24.75" customHeight="1">
      <c r="A40" s="64"/>
      <c r="B40" s="64"/>
      <c r="C40" s="64"/>
      <c r="D40" s="64"/>
      <c r="E40" s="64"/>
      <c r="F40" s="64"/>
      <c r="G40" s="64"/>
      <c r="H40" s="64"/>
      <c r="I40" s="64"/>
      <c r="J40" s="64"/>
      <c r="K40" s="64"/>
      <c r="L40" s="64"/>
      <c r="M40" s="64"/>
      <c r="N40" s="64"/>
      <c r="O40" s="64"/>
      <c r="P40" s="64"/>
      <c r="Q40" s="64"/>
      <c r="R40" s="64"/>
      <c r="S40" s="64"/>
      <c r="T40" s="64"/>
      <c r="U40" s="64"/>
    </row>
    <row r="41" spans="1:21" ht="24.75" customHeight="1">
      <c r="A41" s="64"/>
      <c r="B41" s="64"/>
      <c r="C41" s="64"/>
      <c r="D41" s="64"/>
      <c r="E41" s="64"/>
      <c r="F41" s="64"/>
      <c r="G41" s="64"/>
      <c r="H41" s="64"/>
      <c r="I41" s="64"/>
      <c r="J41" s="64"/>
      <c r="K41" s="64"/>
      <c r="L41" s="64"/>
      <c r="M41" s="64"/>
      <c r="N41" s="64"/>
      <c r="O41" s="64"/>
      <c r="P41" s="64"/>
      <c r="Q41" s="64"/>
      <c r="R41" s="64"/>
      <c r="S41" s="64"/>
      <c r="T41" s="64"/>
      <c r="U41" s="64"/>
    </row>
    <row r="42" spans="1:21" ht="24.75" customHeight="1">
      <c r="A42" s="64"/>
      <c r="B42" s="64"/>
      <c r="C42" s="64"/>
      <c r="D42" s="64"/>
      <c r="E42" s="64"/>
      <c r="F42" s="64"/>
      <c r="G42" s="64"/>
      <c r="H42" s="64"/>
      <c r="I42" s="64"/>
      <c r="J42" s="64"/>
      <c r="K42" s="64"/>
      <c r="L42" s="64"/>
      <c r="M42" s="64"/>
      <c r="N42" s="64"/>
      <c r="O42" s="64"/>
      <c r="P42" s="64"/>
      <c r="Q42" s="64"/>
      <c r="R42" s="64"/>
      <c r="S42" s="64"/>
      <c r="T42" s="64"/>
      <c r="U42" s="64"/>
    </row>
    <row r="43" spans="1:21" ht="24.75" customHeight="1">
      <c r="A43" s="64"/>
      <c r="B43" s="64"/>
      <c r="C43" s="64"/>
      <c r="D43" s="64"/>
      <c r="E43" s="64"/>
      <c r="F43" s="64"/>
      <c r="G43" s="64"/>
      <c r="H43" s="64"/>
      <c r="I43" s="64"/>
      <c r="J43" s="64"/>
      <c r="K43" s="64"/>
      <c r="L43" s="64"/>
      <c r="M43" s="64"/>
      <c r="N43" s="64"/>
      <c r="O43" s="64"/>
      <c r="P43" s="64"/>
      <c r="Q43" s="64"/>
      <c r="R43" s="64"/>
      <c r="S43" s="64"/>
      <c r="T43" s="64"/>
      <c r="U43" s="64"/>
    </row>
    <row r="44" spans="1:21" ht="24.75" customHeight="1">
      <c r="A44" s="64"/>
      <c r="B44" s="64"/>
      <c r="C44" s="64"/>
      <c r="D44" s="64"/>
      <c r="E44" s="64"/>
      <c r="F44" s="64"/>
      <c r="G44" s="64"/>
      <c r="H44" s="64"/>
      <c r="I44" s="64"/>
      <c r="J44" s="64"/>
      <c r="K44" s="64"/>
      <c r="L44" s="64"/>
      <c r="M44" s="64"/>
      <c r="N44" s="64"/>
      <c r="O44" s="64"/>
      <c r="P44" s="64"/>
      <c r="Q44" s="64"/>
      <c r="R44" s="64"/>
      <c r="S44" s="64"/>
      <c r="T44" s="64"/>
      <c r="U44" s="64"/>
    </row>
    <row r="45" spans="1:21" ht="24.75" customHeight="1">
      <c r="A45" s="64"/>
      <c r="B45" s="64"/>
      <c r="C45" s="64"/>
      <c r="D45" s="64"/>
      <c r="E45" s="64"/>
      <c r="F45" s="64"/>
      <c r="G45" s="64"/>
      <c r="H45" s="64"/>
      <c r="I45" s="64"/>
      <c r="J45" s="64"/>
      <c r="K45" s="64"/>
      <c r="L45" s="64"/>
      <c r="M45" s="64"/>
      <c r="N45" s="64"/>
      <c r="O45" s="64"/>
      <c r="P45" s="64"/>
      <c r="Q45" s="64"/>
      <c r="R45" s="64"/>
      <c r="S45" s="64"/>
      <c r="T45" s="64"/>
      <c r="U45" s="64"/>
    </row>
    <row r="46" spans="1:21" ht="24.75" customHeight="1">
      <c r="A46" s="64"/>
      <c r="B46" s="64"/>
      <c r="C46" s="64"/>
      <c r="D46" s="64"/>
      <c r="E46" s="64"/>
      <c r="F46" s="64"/>
      <c r="G46" s="64"/>
      <c r="H46" s="64"/>
      <c r="I46" s="64"/>
      <c r="J46" s="64"/>
      <c r="K46" s="64"/>
      <c r="L46" s="64"/>
      <c r="M46" s="64"/>
      <c r="N46" s="64"/>
      <c r="O46" s="64"/>
      <c r="P46" s="64"/>
      <c r="Q46" s="64"/>
      <c r="R46" s="64"/>
      <c r="S46" s="64"/>
      <c r="T46" s="64"/>
      <c r="U46" s="64"/>
    </row>
    <row r="47" spans="1:21" ht="24.75" customHeight="1">
      <c r="A47" s="64"/>
      <c r="B47" s="64"/>
      <c r="C47" s="64"/>
      <c r="D47" s="64"/>
      <c r="E47" s="64"/>
      <c r="F47" s="64"/>
      <c r="G47" s="64"/>
      <c r="H47" s="64"/>
      <c r="I47" s="64"/>
      <c r="J47" s="64"/>
      <c r="K47" s="64"/>
      <c r="L47" s="64"/>
      <c r="M47" s="64"/>
      <c r="N47" s="64"/>
      <c r="O47" s="64"/>
      <c r="P47" s="64"/>
      <c r="Q47" s="64"/>
      <c r="R47" s="64"/>
      <c r="S47" s="64"/>
      <c r="T47" s="64"/>
      <c r="U47" s="64"/>
    </row>
    <row r="48" spans="1:21" ht="24.75" customHeight="1">
      <c r="A48" s="64"/>
      <c r="B48" s="64"/>
      <c r="C48" s="64"/>
      <c r="D48" s="64"/>
      <c r="E48" s="64"/>
      <c r="F48" s="64"/>
      <c r="G48" s="64"/>
      <c r="H48" s="64"/>
      <c r="I48" s="64"/>
      <c r="J48" s="64"/>
      <c r="K48" s="64"/>
      <c r="L48" s="64"/>
      <c r="M48" s="64"/>
      <c r="N48" s="64"/>
      <c r="O48" s="64"/>
      <c r="P48" s="64"/>
      <c r="Q48" s="64"/>
      <c r="R48" s="64"/>
      <c r="S48" s="64"/>
      <c r="T48" s="64"/>
      <c r="U48" s="64"/>
    </row>
    <row r="49" spans="1:21" ht="24.75" customHeight="1">
      <c r="A49" s="64"/>
      <c r="B49" s="64"/>
      <c r="C49" s="64"/>
      <c r="D49" s="64"/>
      <c r="E49" s="64"/>
      <c r="F49" s="64"/>
      <c r="G49" s="64"/>
      <c r="H49" s="64"/>
      <c r="I49" s="64"/>
      <c r="J49" s="64"/>
      <c r="K49" s="64"/>
      <c r="L49" s="64"/>
      <c r="M49" s="64"/>
      <c r="N49" s="64"/>
      <c r="O49" s="64"/>
      <c r="P49" s="64"/>
      <c r="Q49" s="64"/>
      <c r="R49" s="64"/>
      <c r="S49" s="64"/>
      <c r="T49" s="64"/>
      <c r="U49" s="64"/>
    </row>
    <row r="50" spans="1:21" ht="24.75" customHeight="1">
      <c r="A50" s="64"/>
      <c r="B50" s="64"/>
      <c r="C50" s="64"/>
      <c r="D50" s="64"/>
      <c r="E50" s="64"/>
      <c r="F50" s="64"/>
      <c r="G50" s="64"/>
      <c r="H50" s="64"/>
      <c r="I50" s="64"/>
      <c r="J50" s="64"/>
      <c r="K50" s="64"/>
      <c r="L50" s="64"/>
      <c r="M50" s="64"/>
      <c r="N50" s="64"/>
      <c r="O50" s="64"/>
      <c r="P50" s="64"/>
      <c r="Q50" s="64"/>
      <c r="R50" s="64"/>
      <c r="S50" s="64"/>
      <c r="T50" s="64"/>
      <c r="U50" s="64"/>
    </row>
    <row r="51" spans="1:21" ht="24.75" customHeight="1">
      <c r="A51" s="64"/>
      <c r="B51" s="64"/>
      <c r="C51" s="64"/>
      <c r="D51" s="64"/>
      <c r="E51" s="64"/>
      <c r="F51" s="64"/>
      <c r="G51" s="64"/>
      <c r="H51" s="64"/>
      <c r="I51" s="64"/>
      <c r="J51" s="64"/>
      <c r="K51" s="64"/>
      <c r="L51" s="64"/>
      <c r="M51" s="64"/>
      <c r="N51" s="64"/>
      <c r="O51" s="64"/>
      <c r="P51" s="64"/>
      <c r="Q51" s="64"/>
      <c r="R51" s="64"/>
      <c r="S51" s="64"/>
      <c r="T51" s="64"/>
      <c r="U51" s="64"/>
    </row>
    <row r="52" spans="1:21" ht="24.75" customHeight="1">
      <c r="A52" s="64"/>
      <c r="B52" s="64"/>
      <c r="C52" s="64"/>
      <c r="D52" s="64"/>
      <c r="E52" s="64"/>
      <c r="F52" s="64"/>
      <c r="G52" s="64"/>
      <c r="H52" s="64"/>
      <c r="I52" s="64"/>
      <c r="J52" s="64"/>
      <c r="K52" s="64"/>
      <c r="L52" s="64"/>
      <c r="M52" s="64"/>
      <c r="N52" s="64"/>
      <c r="O52" s="64"/>
      <c r="P52" s="64"/>
      <c r="Q52" s="64"/>
      <c r="R52" s="64"/>
      <c r="S52" s="64"/>
      <c r="T52" s="64"/>
      <c r="U52" s="64"/>
    </row>
    <row r="53" spans="1:21" ht="24.75" customHeight="1">
      <c r="A53" s="64"/>
      <c r="B53" s="64"/>
      <c r="C53" s="64"/>
      <c r="D53" s="64"/>
      <c r="E53" s="64"/>
      <c r="F53" s="64"/>
      <c r="G53" s="64"/>
      <c r="H53" s="64"/>
      <c r="I53" s="64"/>
      <c r="J53" s="64"/>
      <c r="K53" s="64"/>
      <c r="L53" s="64"/>
      <c r="M53" s="64"/>
      <c r="N53" s="64"/>
      <c r="O53" s="64"/>
      <c r="P53" s="64"/>
      <c r="Q53" s="64"/>
      <c r="R53" s="64"/>
      <c r="S53" s="64"/>
      <c r="T53" s="64"/>
      <c r="U53" s="64"/>
    </row>
    <row r="54" spans="1:21" ht="24.75" customHeight="1">
      <c r="A54" s="64"/>
      <c r="B54" s="64"/>
      <c r="C54" s="64"/>
      <c r="D54" s="64"/>
      <c r="E54" s="64"/>
      <c r="F54" s="64"/>
      <c r="G54" s="64"/>
      <c r="H54" s="64"/>
      <c r="I54" s="64"/>
      <c r="J54" s="64"/>
      <c r="K54" s="64"/>
      <c r="L54" s="64"/>
      <c r="M54" s="64"/>
      <c r="N54" s="64"/>
      <c r="O54" s="64"/>
      <c r="P54" s="64"/>
      <c r="Q54" s="64"/>
      <c r="R54" s="64"/>
      <c r="S54" s="64"/>
      <c r="T54" s="64"/>
      <c r="U54" s="64"/>
    </row>
    <row r="55" spans="1:21" ht="24.75" customHeight="1">
      <c r="A55" s="64"/>
      <c r="B55" s="64"/>
      <c r="C55" s="64"/>
      <c r="D55" s="64"/>
      <c r="E55" s="64"/>
      <c r="F55" s="64"/>
      <c r="G55" s="64"/>
      <c r="H55" s="64"/>
      <c r="I55" s="64"/>
      <c r="J55" s="64"/>
      <c r="K55" s="64"/>
      <c r="L55" s="64"/>
      <c r="M55" s="64"/>
      <c r="N55" s="64"/>
      <c r="O55" s="64"/>
      <c r="P55" s="64"/>
      <c r="Q55" s="64"/>
      <c r="R55" s="64"/>
      <c r="S55" s="64"/>
      <c r="T55" s="64"/>
      <c r="U55" s="64"/>
    </row>
    <row r="56" spans="1:21" ht="24.75" customHeight="1">
      <c r="A56" s="64"/>
      <c r="B56" s="64"/>
      <c r="C56" s="64"/>
      <c r="D56" s="64"/>
      <c r="E56" s="64"/>
      <c r="F56" s="64"/>
      <c r="G56" s="64"/>
      <c r="H56" s="64"/>
      <c r="I56" s="64"/>
      <c r="J56" s="64"/>
      <c r="K56" s="64"/>
      <c r="L56" s="64"/>
      <c r="M56" s="64"/>
      <c r="N56" s="64"/>
      <c r="O56" s="64"/>
      <c r="P56" s="64"/>
      <c r="Q56" s="64"/>
      <c r="R56" s="64"/>
      <c r="S56" s="64"/>
      <c r="T56" s="64"/>
      <c r="U56" s="64"/>
    </row>
    <row r="57" spans="1:21" ht="24.75" customHeight="1">
      <c r="A57" s="64"/>
      <c r="B57" s="64"/>
      <c r="C57" s="64"/>
      <c r="D57" s="64"/>
      <c r="E57" s="64"/>
      <c r="F57" s="64"/>
      <c r="G57" s="64"/>
      <c r="H57" s="64"/>
      <c r="I57" s="64"/>
      <c r="J57" s="64"/>
      <c r="K57" s="64"/>
      <c r="L57" s="64"/>
      <c r="M57" s="64"/>
      <c r="N57" s="64"/>
      <c r="O57" s="64"/>
      <c r="P57" s="64"/>
      <c r="Q57" s="64"/>
      <c r="R57" s="64"/>
      <c r="S57" s="64"/>
      <c r="T57" s="64"/>
      <c r="U57" s="64"/>
    </row>
    <row r="58" spans="1:21" ht="24.75" customHeight="1">
      <c r="A58" s="64"/>
      <c r="B58" s="64"/>
      <c r="C58" s="64"/>
      <c r="D58" s="64"/>
      <c r="E58" s="64"/>
      <c r="F58" s="64"/>
      <c r="G58" s="64"/>
      <c r="H58" s="64"/>
      <c r="I58" s="64"/>
      <c r="J58" s="64"/>
      <c r="K58" s="64"/>
      <c r="L58" s="64"/>
      <c r="M58" s="64"/>
      <c r="N58" s="64"/>
      <c r="O58" s="64"/>
      <c r="P58" s="64"/>
      <c r="Q58" s="64"/>
      <c r="R58" s="64"/>
      <c r="S58" s="64"/>
      <c r="T58" s="64"/>
      <c r="U58" s="64"/>
    </row>
    <row r="59" spans="1:21" ht="24.75" customHeight="1">
      <c r="A59" s="64"/>
      <c r="B59" s="64"/>
      <c r="C59" s="64"/>
      <c r="D59" s="64"/>
      <c r="E59" s="64"/>
      <c r="F59" s="64"/>
      <c r="G59" s="64"/>
      <c r="H59" s="64"/>
      <c r="I59" s="64"/>
      <c r="J59" s="64"/>
      <c r="K59" s="64"/>
      <c r="L59" s="64"/>
      <c r="M59" s="64"/>
      <c r="N59" s="64"/>
      <c r="O59" s="64"/>
      <c r="P59" s="64"/>
      <c r="Q59" s="64"/>
      <c r="R59" s="64"/>
      <c r="S59" s="64"/>
      <c r="T59" s="64"/>
      <c r="U59" s="64"/>
    </row>
    <row r="60" spans="1:21" ht="24.75" customHeight="1">
      <c r="A60" s="64"/>
      <c r="B60" s="64"/>
      <c r="C60" s="64"/>
      <c r="D60" s="64"/>
      <c r="E60" s="64"/>
      <c r="F60" s="64"/>
      <c r="G60" s="64"/>
      <c r="H60" s="64"/>
      <c r="I60" s="64"/>
      <c r="J60" s="64"/>
      <c r="K60" s="64"/>
      <c r="L60" s="64"/>
      <c r="M60" s="64"/>
      <c r="N60" s="64"/>
      <c r="O60" s="64"/>
      <c r="P60" s="64"/>
      <c r="Q60" s="64"/>
      <c r="R60" s="64"/>
      <c r="S60" s="64"/>
      <c r="T60" s="64"/>
      <c r="U60" s="64"/>
    </row>
    <row r="61" spans="1:21" ht="24.75" customHeight="1">
      <c r="A61" s="64"/>
      <c r="B61" s="64"/>
      <c r="C61" s="64"/>
      <c r="D61" s="64"/>
      <c r="E61" s="64"/>
      <c r="F61" s="64"/>
      <c r="G61" s="64"/>
      <c r="H61" s="64"/>
      <c r="I61" s="64"/>
      <c r="J61" s="64"/>
      <c r="K61" s="64"/>
      <c r="L61" s="64"/>
      <c r="M61" s="64"/>
      <c r="N61" s="64"/>
      <c r="O61" s="64"/>
      <c r="P61" s="64"/>
      <c r="Q61" s="64"/>
      <c r="R61" s="64"/>
      <c r="S61" s="64"/>
      <c r="T61" s="64"/>
      <c r="U61" s="64"/>
    </row>
    <row r="62" spans="1:21" ht="24.75" customHeight="1">
      <c r="A62" s="64"/>
      <c r="B62" s="64"/>
      <c r="C62" s="64"/>
      <c r="D62" s="64"/>
      <c r="E62" s="64"/>
      <c r="F62" s="64"/>
      <c r="G62" s="64"/>
      <c r="H62" s="64"/>
      <c r="I62" s="64"/>
      <c r="J62" s="64"/>
      <c r="K62" s="64"/>
      <c r="L62" s="64"/>
      <c r="M62" s="64"/>
      <c r="N62" s="64"/>
      <c r="O62" s="64"/>
      <c r="P62" s="64"/>
      <c r="Q62" s="64"/>
      <c r="R62" s="64"/>
      <c r="S62" s="64"/>
      <c r="T62" s="64"/>
      <c r="U62" s="64"/>
    </row>
    <row r="63" spans="1:21" ht="24.75" customHeight="1">
      <c r="A63" s="64"/>
      <c r="B63" s="64"/>
      <c r="C63" s="64"/>
      <c r="D63" s="64"/>
      <c r="E63" s="64"/>
      <c r="F63" s="64"/>
      <c r="G63" s="64"/>
      <c r="H63" s="64"/>
      <c r="I63" s="64"/>
      <c r="J63" s="64"/>
      <c r="K63" s="64"/>
      <c r="L63" s="64"/>
      <c r="M63" s="64"/>
      <c r="N63" s="64"/>
      <c r="O63" s="64"/>
      <c r="P63" s="64"/>
      <c r="Q63" s="64"/>
      <c r="R63" s="64"/>
      <c r="S63" s="64"/>
      <c r="T63" s="64"/>
      <c r="U63" s="64"/>
    </row>
    <row r="64" spans="1:21" ht="24.75" customHeight="1">
      <c r="A64" s="64"/>
      <c r="B64" s="64"/>
      <c r="C64" s="64"/>
      <c r="D64" s="64"/>
      <c r="E64" s="64"/>
      <c r="F64" s="64"/>
      <c r="G64" s="64"/>
      <c r="H64" s="64"/>
      <c r="I64" s="64"/>
      <c r="J64" s="64"/>
      <c r="K64" s="64"/>
      <c r="L64" s="64"/>
      <c r="M64" s="64"/>
      <c r="N64" s="64"/>
      <c r="O64" s="64"/>
      <c r="P64" s="64"/>
      <c r="Q64" s="64"/>
      <c r="R64" s="64"/>
      <c r="S64" s="64"/>
      <c r="T64" s="64"/>
      <c r="U64" s="64"/>
    </row>
    <row r="65" spans="1:21" ht="24.75" customHeight="1">
      <c r="A65" s="64"/>
      <c r="B65" s="64"/>
      <c r="C65" s="64"/>
      <c r="D65" s="64"/>
      <c r="E65" s="64"/>
      <c r="F65" s="64"/>
      <c r="G65" s="64"/>
      <c r="H65" s="64"/>
      <c r="I65" s="64"/>
      <c r="J65" s="64"/>
      <c r="K65" s="64"/>
      <c r="L65" s="64"/>
      <c r="M65" s="64"/>
      <c r="N65" s="64"/>
      <c r="O65" s="64"/>
      <c r="P65" s="64"/>
      <c r="Q65" s="64"/>
      <c r="R65" s="64"/>
      <c r="S65" s="64"/>
      <c r="T65" s="64"/>
      <c r="U65" s="64"/>
    </row>
    <row r="66" spans="1:21" ht="24.75" customHeight="1">
      <c r="A66" s="64"/>
      <c r="B66" s="64"/>
      <c r="C66" s="64"/>
      <c r="D66" s="64"/>
      <c r="E66" s="64"/>
      <c r="F66" s="64"/>
      <c r="G66" s="64"/>
      <c r="H66" s="64"/>
      <c r="I66" s="64"/>
      <c r="J66" s="64"/>
      <c r="K66" s="64"/>
      <c r="L66" s="64"/>
      <c r="M66" s="64"/>
      <c r="N66" s="64"/>
      <c r="O66" s="64"/>
      <c r="P66" s="64"/>
      <c r="Q66" s="64"/>
      <c r="R66" s="64"/>
      <c r="S66" s="64"/>
      <c r="T66" s="64"/>
      <c r="U66" s="64"/>
    </row>
    <row r="67" spans="1:21" ht="24.75" customHeight="1">
      <c r="A67" s="64"/>
      <c r="B67" s="64"/>
      <c r="C67" s="64"/>
      <c r="D67" s="64"/>
      <c r="E67" s="64"/>
      <c r="F67" s="64"/>
      <c r="G67" s="64"/>
      <c r="H67" s="64"/>
      <c r="I67" s="64"/>
      <c r="J67" s="64"/>
      <c r="K67" s="64"/>
      <c r="L67" s="64"/>
      <c r="M67" s="64"/>
      <c r="N67" s="64"/>
      <c r="O67" s="64"/>
      <c r="P67" s="64"/>
      <c r="Q67" s="64"/>
      <c r="R67" s="64"/>
      <c r="S67" s="64"/>
      <c r="T67" s="64"/>
      <c r="U67" s="64"/>
    </row>
    <row r="68" spans="1:21" ht="24.75" customHeight="1">
      <c r="A68" s="64"/>
      <c r="B68" s="64"/>
      <c r="C68" s="64"/>
      <c r="D68" s="64"/>
      <c r="E68" s="64"/>
      <c r="F68" s="64"/>
      <c r="G68" s="64"/>
      <c r="H68" s="64"/>
      <c r="I68" s="64"/>
      <c r="J68" s="64"/>
      <c r="K68" s="64"/>
      <c r="L68" s="64"/>
      <c r="M68" s="64"/>
      <c r="N68" s="64"/>
      <c r="O68" s="64"/>
      <c r="P68" s="64"/>
      <c r="Q68" s="64"/>
      <c r="R68" s="64"/>
      <c r="S68" s="64"/>
      <c r="T68" s="64"/>
      <c r="U68" s="64"/>
    </row>
    <row r="69" spans="1:21" ht="24.75" customHeight="1">
      <c r="A69" s="64"/>
      <c r="B69" s="64"/>
      <c r="C69" s="64"/>
      <c r="D69" s="64"/>
      <c r="E69" s="64"/>
      <c r="F69" s="64"/>
      <c r="G69" s="64"/>
      <c r="H69" s="64"/>
      <c r="I69" s="64"/>
      <c r="J69" s="64"/>
      <c r="K69" s="64"/>
      <c r="L69" s="64"/>
      <c r="M69" s="64"/>
      <c r="N69" s="64"/>
      <c r="O69" s="64"/>
      <c r="P69" s="64"/>
      <c r="Q69" s="64"/>
      <c r="R69" s="64"/>
      <c r="S69" s="64"/>
      <c r="T69" s="64"/>
      <c r="U69" s="64"/>
    </row>
    <row r="70" spans="1:21" ht="24.75" customHeight="1">
      <c r="A70" s="64"/>
      <c r="B70" s="64"/>
      <c r="C70" s="64"/>
      <c r="D70" s="64"/>
      <c r="E70" s="64"/>
      <c r="F70" s="64"/>
      <c r="G70" s="64"/>
      <c r="H70" s="64"/>
      <c r="I70" s="64"/>
      <c r="J70" s="64"/>
      <c r="K70" s="64"/>
      <c r="L70" s="64"/>
      <c r="M70" s="64"/>
      <c r="N70" s="64"/>
      <c r="O70" s="64"/>
      <c r="P70" s="64"/>
      <c r="Q70" s="64"/>
      <c r="R70" s="64"/>
      <c r="S70" s="64"/>
      <c r="T70" s="64"/>
      <c r="U70" s="64"/>
    </row>
    <row r="71" spans="1:21" ht="24.75" customHeight="1">
      <c r="A71" s="64"/>
      <c r="B71" s="64"/>
      <c r="C71" s="64"/>
      <c r="D71" s="64"/>
      <c r="E71" s="64"/>
      <c r="F71" s="64"/>
      <c r="G71" s="64"/>
      <c r="H71" s="64"/>
      <c r="I71" s="64"/>
      <c r="J71" s="64"/>
      <c r="K71" s="64"/>
      <c r="L71" s="64"/>
      <c r="M71" s="64"/>
      <c r="N71" s="64"/>
      <c r="O71" s="64"/>
      <c r="P71" s="64"/>
      <c r="Q71" s="64"/>
      <c r="R71" s="64"/>
      <c r="S71" s="64"/>
      <c r="T71" s="64"/>
      <c r="U71" s="64"/>
    </row>
    <row r="72" spans="1:21" ht="24.75" customHeight="1">
      <c r="A72" s="64"/>
      <c r="B72" s="64"/>
      <c r="C72" s="64"/>
      <c r="D72" s="64"/>
      <c r="E72" s="64"/>
      <c r="F72" s="64"/>
      <c r="G72" s="64"/>
      <c r="H72" s="64"/>
      <c r="I72" s="64"/>
      <c r="J72" s="64"/>
      <c r="K72" s="64"/>
      <c r="L72" s="64"/>
      <c r="M72" s="64"/>
      <c r="N72" s="64"/>
      <c r="O72" s="64"/>
      <c r="P72" s="64"/>
      <c r="Q72" s="64"/>
      <c r="R72" s="64"/>
      <c r="S72" s="64"/>
      <c r="T72" s="64"/>
      <c r="U72" s="64"/>
    </row>
    <row r="73" spans="1:21" ht="24.75" customHeight="1">
      <c r="A73" s="64"/>
      <c r="B73" s="64"/>
      <c r="C73" s="64"/>
      <c r="D73" s="64"/>
      <c r="E73" s="64"/>
      <c r="F73" s="64"/>
      <c r="G73" s="64"/>
      <c r="H73" s="64"/>
      <c r="I73" s="64"/>
      <c r="J73" s="64"/>
      <c r="K73" s="64"/>
      <c r="L73" s="64"/>
      <c r="M73" s="64"/>
      <c r="N73" s="64"/>
      <c r="O73" s="64"/>
      <c r="P73" s="64"/>
      <c r="Q73" s="64"/>
      <c r="R73" s="64"/>
      <c r="S73" s="64"/>
      <c r="T73" s="64"/>
      <c r="U73" s="64"/>
    </row>
    <row r="74" spans="1:21" ht="24.75" customHeight="1">
      <c r="A74" s="64"/>
      <c r="B74" s="64"/>
      <c r="C74" s="64"/>
      <c r="D74" s="64"/>
      <c r="E74" s="64"/>
      <c r="F74" s="64"/>
      <c r="G74" s="64"/>
      <c r="H74" s="64"/>
      <c r="I74" s="64"/>
      <c r="J74" s="64"/>
      <c r="K74" s="64"/>
      <c r="L74" s="64"/>
      <c r="M74" s="64"/>
      <c r="N74" s="64"/>
      <c r="O74" s="64"/>
      <c r="P74" s="64"/>
      <c r="Q74" s="64"/>
      <c r="R74" s="64"/>
      <c r="S74" s="64"/>
      <c r="T74" s="64"/>
      <c r="U74" s="64"/>
    </row>
    <row r="75" spans="1:21" ht="24.75" customHeight="1">
      <c r="A75" s="64"/>
      <c r="B75" s="64"/>
      <c r="C75" s="64"/>
      <c r="D75" s="64"/>
      <c r="E75" s="64"/>
      <c r="F75" s="64"/>
      <c r="G75" s="64"/>
      <c r="H75" s="64"/>
      <c r="I75" s="64"/>
      <c r="J75" s="64"/>
      <c r="K75" s="64"/>
      <c r="L75" s="64"/>
      <c r="M75" s="64"/>
      <c r="N75" s="64"/>
      <c r="O75" s="64"/>
      <c r="P75" s="64"/>
      <c r="Q75" s="64"/>
      <c r="R75" s="64"/>
      <c r="S75" s="64"/>
      <c r="T75" s="64"/>
      <c r="U75" s="64"/>
    </row>
    <row r="76" spans="1:21" ht="24.75" customHeight="1">
      <c r="A76" s="64"/>
      <c r="B76" s="64"/>
      <c r="C76" s="64"/>
      <c r="D76" s="64"/>
      <c r="E76" s="64"/>
      <c r="F76" s="64"/>
      <c r="G76" s="64"/>
      <c r="H76" s="64"/>
      <c r="I76" s="64"/>
      <c r="J76" s="64"/>
      <c r="K76" s="64"/>
      <c r="L76" s="64"/>
      <c r="M76" s="64"/>
      <c r="N76" s="64"/>
      <c r="O76" s="64"/>
      <c r="P76" s="64"/>
      <c r="Q76" s="64"/>
      <c r="R76" s="64"/>
      <c r="S76" s="64"/>
      <c r="T76" s="64"/>
      <c r="U76" s="64"/>
    </row>
    <row r="77" spans="1:21" ht="24.75" customHeight="1">
      <c r="A77" s="64"/>
      <c r="B77" s="64"/>
      <c r="C77" s="64"/>
      <c r="D77" s="64"/>
      <c r="E77" s="64"/>
      <c r="F77" s="64"/>
      <c r="G77" s="64"/>
      <c r="H77" s="64"/>
      <c r="I77" s="64"/>
      <c r="J77" s="64"/>
      <c r="K77" s="64"/>
      <c r="L77" s="64"/>
      <c r="M77" s="64"/>
      <c r="N77" s="64"/>
      <c r="O77" s="64"/>
      <c r="P77" s="64"/>
      <c r="Q77" s="64"/>
      <c r="R77" s="64"/>
      <c r="S77" s="64"/>
      <c r="T77" s="64"/>
      <c r="U77" s="64"/>
    </row>
    <row r="78" spans="1:21" ht="24.75" customHeight="1">
      <c r="A78" s="64"/>
      <c r="B78" s="64"/>
      <c r="C78" s="64"/>
      <c r="D78" s="64"/>
      <c r="E78" s="64"/>
      <c r="F78" s="64"/>
      <c r="G78" s="64"/>
      <c r="H78" s="64"/>
      <c r="I78" s="64"/>
      <c r="J78" s="64"/>
      <c r="K78" s="64"/>
      <c r="L78" s="64"/>
      <c r="M78" s="64"/>
      <c r="N78" s="64"/>
      <c r="O78" s="64"/>
      <c r="P78" s="64"/>
      <c r="Q78" s="64"/>
      <c r="R78" s="64"/>
      <c r="S78" s="64"/>
      <c r="T78" s="64"/>
      <c r="U78" s="64"/>
    </row>
    <row r="79" spans="1:21" ht="24.75" customHeight="1">
      <c r="A79" s="64"/>
      <c r="B79" s="64"/>
      <c r="C79" s="64"/>
      <c r="D79" s="64"/>
      <c r="E79" s="64"/>
      <c r="F79" s="64"/>
      <c r="G79" s="64"/>
      <c r="H79" s="64"/>
      <c r="I79" s="64"/>
      <c r="J79" s="64"/>
      <c r="K79" s="64"/>
      <c r="L79" s="64"/>
      <c r="M79" s="64"/>
      <c r="N79" s="64"/>
      <c r="O79" s="64"/>
      <c r="P79" s="64"/>
      <c r="Q79" s="64"/>
      <c r="R79" s="64"/>
      <c r="S79" s="64"/>
      <c r="T79" s="64"/>
      <c r="U79" s="64"/>
    </row>
    <row r="80" spans="1:21" ht="24.75" customHeight="1">
      <c r="A80" s="64"/>
      <c r="B80" s="64"/>
      <c r="C80" s="64"/>
      <c r="D80" s="64"/>
      <c r="E80" s="64"/>
      <c r="F80" s="64"/>
      <c r="G80" s="64"/>
      <c r="H80" s="64"/>
      <c r="I80" s="64"/>
      <c r="J80" s="64"/>
      <c r="K80" s="64"/>
      <c r="L80" s="64"/>
      <c r="M80" s="64"/>
      <c r="N80" s="64"/>
      <c r="O80" s="64"/>
      <c r="P80" s="64"/>
      <c r="Q80" s="64"/>
      <c r="R80" s="64"/>
      <c r="S80" s="64"/>
      <c r="T80" s="64"/>
      <c r="U80" s="64"/>
    </row>
    <row r="81" spans="1:21" ht="24.75" customHeight="1">
      <c r="A81" s="64"/>
      <c r="B81" s="64"/>
      <c r="C81" s="64"/>
      <c r="D81" s="64"/>
      <c r="E81" s="64"/>
      <c r="F81" s="64"/>
      <c r="G81" s="64"/>
      <c r="H81" s="64"/>
      <c r="I81" s="64"/>
      <c r="J81" s="64"/>
      <c r="K81" s="64"/>
      <c r="L81" s="64"/>
      <c r="M81" s="64"/>
      <c r="N81" s="64"/>
      <c r="O81" s="64"/>
      <c r="P81" s="64"/>
      <c r="Q81" s="64"/>
      <c r="R81" s="64"/>
      <c r="S81" s="64"/>
      <c r="T81" s="64"/>
      <c r="U81" s="64"/>
    </row>
    <row r="82" spans="1:21" ht="24.75" customHeight="1">
      <c r="A82" s="64"/>
      <c r="B82" s="64"/>
      <c r="C82" s="64"/>
      <c r="D82" s="64"/>
      <c r="E82" s="64"/>
      <c r="F82" s="64"/>
      <c r="G82" s="64"/>
      <c r="H82" s="64"/>
      <c r="I82" s="64"/>
      <c r="J82" s="64"/>
      <c r="K82" s="64"/>
      <c r="L82" s="64"/>
      <c r="M82" s="64"/>
      <c r="N82" s="64"/>
      <c r="O82" s="64"/>
      <c r="P82" s="64"/>
      <c r="Q82" s="64"/>
      <c r="R82" s="64"/>
      <c r="S82" s="64"/>
      <c r="T82" s="64"/>
      <c r="U82" s="64"/>
    </row>
    <row r="83" spans="1:21" ht="24.75" customHeight="1">
      <c r="A83" s="64"/>
      <c r="B83" s="64"/>
      <c r="C83" s="64"/>
      <c r="D83" s="64"/>
      <c r="E83" s="64"/>
      <c r="F83" s="64"/>
      <c r="G83" s="64"/>
      <c r="H83" s="64"/>
      <c r="I83" s="64"/>
      <c r="J83" s="64"/>
      <c r="K83" s="64"/>
      <c r="L83" s="64"/>
      <c r="M83" s="64"/>
      <c r="N83" s="64"/>
      <c r="O83" s="64"/>
      <c r="P83" s="64"/>
      <c r="Q83" s="64"/>
      <c r="R83" s="64"/>
      <c r="S83" s="64"/>
      <c r="T83" s="64"/>
      <c r="U83" s="64"/>
    </row>
    <row r="84" spans="1:21" ht="24.75" customHeight="1">
      <c r="A84" s="64"/>
      <c r="B84" s="64"/>
      <c r="C84" s="64"/>
      <c r="D84" s="64"/>
      <c r="E84" s="64"/>
      <c r="F84" s="64"/>
      <c r="G84" s="64"/>
      <c r="H84" s="64"/>
      <c r="I84" s="64"/>
      <c r="J84" s="64"/>
      <c r="K84" s="64"/>
      <c r="L84" s="64"/>
      <c r="M84" s="64"/>
      <c r="N84" s="64"/>
      <c r="O84" s="64"/>
      <c r="P84" s="64"/>
      <c r="Q84" s="64"/>
      <c r="R84" s="64"/>
      <c r="S84" s="64"/>
      <c r="T84" s="64"/>
      <c r="U84" s="64"/>
    </row>
    <row r="85" spans="1:21" ht="24.75" customHeight="1">
      <c r="A85" s="64"/>
      <c r="B85" s="64"/>
      <c r="C85" s="64"/>
      <c r="D85" s="64"/>
      <c r="E85" s="64"/>
      <c r="F85" s="64"/>
      <c r="G85" s="64"/>
      <c r="H85" s="64"/>
      <c r="I85" s="64"/>
      <c r="J85" s="64"/>
      <c r="K85" s="64"/>
      <c r="L85" s="64"/>
      <c r="M85" s="64"/>
      <c r="N85" s="64"/>
      <c r="O85" s="64"/>
      <c r="P85" s="64"/>
      <c r="Q85" s="64"/>
      <c r="R85" s="64"/>
      <c r="S85" s="64"/>
      <c r="T85" s="64"/>
      <c r="U85" s="64"/>
    </row>
    <row r="86" spans="1:21" ht="24.75" customHeight="1">
      <c r="A86" s="64"/>
      <c r="B86" s="64"/>
      <c r="C86" s="64"/>
      <c r="D86" s="64"/>
      <c r="E86" s="64"/>
      <c r="F86" s="64"/>
      <c r="G86" s="64"/>
      <c r="H86" s="64"/>
      <c r="I86" s="64"/>
      <c r="J86" s="64"/>
      <c r="K86" s="64"/>
      <c r="L86" s="64"/>
      <c r="M86" s="64"/>
      <c r="N86" s="64"/>
      <c r="O86" s="64"/>
      <c r="P86" s="64"/>
      <c r="Q86" s="64"/>
      <c r="R86" s="64"/>
      <c r="S86" s="64"/>
      <c r="T86" s="64"/>
      <c r="U86" s="64"/>
    </row>
    <row r="87" spans="1:21" ht="24.75" customHeight="1">
      <c r="A87" s="64"/>
      <c r="B87" s="64"/>
      <c r="C87" s="64"/>
      <c r="D87" s="64"/>
      <c r="E87" s="64"/>
      <c r="F87" s="64"/>
      <c r="G87" s="64"/>
      <c r="H87" s="64"/>
      <c r="I87" s="64"/>
      <c r="J87" s="64"/>
      <c r="K87" s="64"/>
      <c r="L87" s="64"/>
      <c r="M87" s="64"/>
      <c r="N87" s="64"/>
      <c r="O87" s="64"/>
      <c r="P87" s="64"/>
      <c r="Q87" s="64"/>
      <c r="R87" s="64"/>
      <c r="S87" s="64"/>
      <c r="T87" s="64"/>
      <c r="U87" s="64"/>
    </row>
    <row r="88" spans="1:21" ht="24.75" customHeight="1">
      <c r="A88" s="64"/>
      <c r="B88" s="64"/>
      <c r="C88" s="64"/>
      <c r="D88" s="64"/>
      <c r="E88" s="64"/>
      <c r="F88" s="64"/>
      <c r="G88" s="64"/>
      <c r="H88" s="64"/>
      <c r="I88" s="64"/>
      <c r="J88" s="64"/>
      <c r="K88" s="64"/>
      <c r="L88" s="64"/>
      <c r="M88" s="64"/>
      <c r="N88" s="64"/>
      <c r="O88" s="64"/>
      <c r="P88" s="64"/>
      <c r="Q88" s="64"/>
      <c r="R88" s="64"/>
      <c r="S88" s="64"/>
      <c r="T88" s="64"/>
      <c r="U88" s="64"/>
    </row>
    <row r="89" spans="1:21" ht="24.75" customHeight="1">
      <c r="A89" s="64"/>
      <c r="B89" s="64"/>
      <c r="C89" s="64"/>
      <c r="D89" s="64"/>
      <c r="E89" s="64"/>
      <c r="F89" s="64"/>
      <c r="G89" s="64"/>
      <c r="H89" s="64"/>
      <c r="I89" s="64"/>
      <c r="J89" s="64"/>
      <c r="K89" s="64"/>
      <c r="L89" s="64"/>
      <c r="M89" s="64"/>
      <c r="N89" s="64"/>
      <c r="O89" s="64"/>
      <c r="P89" s="64"/>
      <c r="Q89" s="64"/>
      <c r="R89" s="64"/>
      <c r="S89" s="64"/>
      <c r="T89" s="64"/>
      <c r="U89" s="64"/>
    </row>
    <row r="90" spans="1:21" ht="24.75" customHeight="1">
      <c r="A90" s="64"/>
      <c r="B90" s="64"/>
      <c r="C90" s="64"/>
      <c r="D90" s="64"/>
      <c r="E90" s="64"/>
      <c r="F90" s="64"/>
      <c r="G90" s="64"/>
      <c r="H90" s="64"/>
      <c r="I90" s="64"/>
      <c r="J90" s="64"/>
      <c r="K90" s="64"/>
      <c r="L90" s="64"/>
      <c r="M90" s="64"/>
      <c r="N90" s="64"/>
      <c r="O90" s="64"/>
      <c r="P90" s="64"/>
      <c r="Q90" s="64"/>
      <c r="R90" s="64"/>
      <c r="S90" s="64"/>
      <c r="T90" s="64"/>
      <c r="U90" s="64"/>
    </row>
    <row r="91" spans="1:21" ht="24.75" customHeight="1">
      <c r="A91" s="64"/>
      <c r="B91" s="64"/>
      <c r="C91" s="64"/>
      <c r="D91" s="64"/>
      <c r="E91" s="64"/>
      <c r="F91" s="64"/>
      <c r="G91" s="64"/>
      <c r="H91" s="64"/>
      <c r="I91" s="64"/>
      <c r="J91" s="64"/>
      <c r="K91" s="64"/>
      <c r="L91" s="64"/>
      <c r="M91" s="64"/>
      <c r="N91" s="64"/>
      <c r="O91" s="64"/>
      <c r="P91" s="64"/>
      <c r="Q91" s="64"/>
      <c r="R91" s="64"/>
      <c r="S91" s="64"/>
      <c r="T91" s="64"/>
      <c r="U91" s="64"/>
    </row>
    <row r="92" spans="1:21" ht="24.75" customHeight="1">
      <c r="A92" s="64"/>
      <c r="B92" s="64"/>
      <c r="C92" s="64"/>
      <c r="D92" s="64"/>
      <c r="E92" s="64"/>
      <c r="F92" s="64"/>
      <c r="G92" s="64"/>
      <c r="H92" s="64"/>
      <c r="I92" s="64"/>
      <c r="J92" s="64"/>
      <c r="K92" s="64"/>
      <c r="L92" s="64"/>
      <c r="M92" s="64"/>
      <c r="N92" s="64"/>
      <c r="O92" s="64"/>
      <c r="P92" s="64"/>
      <c r="Q92" s="64"/>
      <c r="R92" s="64"/>
      <c r="S92" s="64"/>
      <c r="T92" s="64"/>
      <c r="U92" s="64"/>
    </row>
    <row r="93" spans="1:21" ht="24.75" customHeight="1">
      <c r="A93" s="64"/>
      <c r="B93" s="64"/>
      <c r="C93" s="64"/>
      <c r="D93" s="64"/>
      <c r="E93" s="64"/>
      <c r="F93" s="64"/>
      <c r="G93" s="64"/>
      <c r="H93" s="64"/>
      <c r="I93" s="64"/>
      <c r="J93" s="64"/>
      <c r="K93" s="64"/>
      <c r="L93" s="64"/>
      <c r="M93" s="64"/>
      <c r="N93" s="64"/>
      <c r="O93" s="64"/>
      <c r="P93" s="64"/>
      <c r="Q93" s="64"/>
      <c r="R93" s="64"/>
      <c r="S93" s="64"/>
      <c r="T93" s="64"/>
      <c r="U93" s="64"/>
    </row>
    <row r="94" spans="1:21" ht="24.75" customHeight="1">
      <c r="A94" s="64"/>
      <c r="B94" s="64"/>
      <c r="C94" s="64"/>
      <c r="D94" s="64"/>
      <c r="E94" s="64"/>
      <c r="F94" s="64"/>
      <c r="G94" s="64"/>
      <c r="H94" s="64"/>
      <c r="I94" s="64"/>
      <c r="J94" s="64"/>
      <c r="K94" s="64"/>
      <c r="L94" s="64"/>
      <c r="M94" s="64"/>
      <c r="N94" s="64"/>
      <c r="O94" s="64"/>
      <c r="P94" s="64"/>
      <c r="Q94" s="64"/>
      <c r="R94" s="64"/>
      <c r="S94" s="64"/>
      <c r="T94" s="64"/>
      <c r="U94" s="64"/>
    </row>
    <row r="95" spans="1:21" ht="24.75" customHeight="1">
      <c r="A95" s="64"/>
      <c r="B95" s="64"/>
      <c r="C95" s="64"/>
      <c r="D95" s="64"/>
      <c r="E95" s="64"/>
      <c r="F95" s="64"/>
      <c r="G95" s="64"/>
      <c r="H95" s="64"/>
      <c r="I95" s="64"/>
      <c r="J95" s="64"/>
      <c r="K95" s="64"/>
      <c r="L95" s="64"/>
      <c r="M95" s="64"/>
      <c r="N95" s="64"/>
      <c r="O95" s="64"/>
      <c r="P95" s="64"/>
      <c r="Q95" s="64"/>
      <c r="R95" s="64"/>
      <c r="S95" s="64"/>
      <c r="T95" s="64"/>
      <c r="U95" s="64"/>
    </row>
    <row r="96" spans="1:21" ht="24.75" customHeight="1">
      <c r="A96" s="64"/>
      <c r="B96" s="64"/>
      <c r="C96" s="64"/>
      <c r="D96" s="64"/>
      <c r="E96" s="64"/>
      <c r="F96" s="64"/>
      <c r="G96" s="64"/>
      <c r="H96" s="64"/>
      <c r="I96" s="64"/>
      <c r="J96" s="64"/>
      <c r="K96" s="64"/>
      <c r="L96" s="64"/>
      <c r="M96" s="64"/>
      <c r="N96" s="64"/>
      <c r="O96" s="64"/>
      <c r="P96" s="64"/>
      <c r="Q96" s="64"/>
      <c r="R96" s="64"/>
      <c r="S96" s="64"/>
      <c r="T96" s="64"/>
      <c r="U96" s="64"/>
    </row>
    <row r="97" spans="1:21" ht="24.75" customHeight="1">
      <c r="A97" s="64"/>
      <c r="B97" s="64"/>
      <c r="C97" s="64"/>
      <c r="D97" s="64"/>
      <c r="E97" s="64"/>
      <c r="F97" s="64"/>
      <c r="G97" s="64"/>
      <c r="H97" s="64"/>
      <c r="I97" s="64"/>
      <c r="J97" s="64"/>
      <c r="K97" s="64"/>
      <c r="L97" s="64"/>
      <c r="M97" s="64"/>
      <c r="N97" s="64"/>
      <c r="O97" s="64"/>
      <c r="P97" s="64"/>
      <c r="Q97" s="64"/>
      <c r="R97" s="64"/>
      <c r="S97" s="64"/>
      <c r="T97" s="64"/>
      <c r="U97" s="64"/>
    </row>
    <row r="98" spans="1:21" ht="24.75" customHeight="1">
      <c r="A98" s="64"/>
      <c r="B98" s="64"/>
      <c r="C98" s="64"/>
      <c r="D98" s="64"/>
      <c r="E98" s="64"/>
      <c r="F98" s="64"/>
      <c r="G98" s="64"/>
      <c r="H98" s="64"/>
      <c r="I98" s="64"/>
      <c r="J98" s="64"/>
      <c r="K98" s="64"/>
      <c r="L98" s="64"/>
      <c r="M98" s="64"/>
      <c r="N98" s="64"/>
      <c r="O98" s="64"/>
      <c r="P98" s="64"/>
      <c r="Q98" s="64"/>
      <c r="R98" s="64"/>
      <c r="S98" s="64"/>
      <c r="T98" s="64"/>
      <c r="U98" s="64"/>
    </row>
    <row r="99" spans="1:21" ht="24.75" customHeight="1">
      <c r="A99" s="64"/>
      <c r="B99" s="64"/>
      <c r="C99" s="64"/>
      <c r="D99" s="64"/>
      <c r="E99" s="64"/>
      <c r="F99" s="64"/>
      <c r="G99" s="64"/>
      <c r="H99" s="64"/>
      <c r="I99" s="64"/>
      <c r="J99" s="64"/>
      <c r="K99" s="64"/>
      <c r="L99" s="64"/>
      <c r="M99" s="64"/>
      <c r="N99" s="64"/>
      <c r="O99" s="64"/>
      <c r="P99" s="64"/>
      <c r="Q99" s="64"/>
      <c r="R99" s="64"/>
      <c r="S99" s="64"/>
      <c r="T99" s="64"/>
      <c r="U99" s="64"/>
    </row>
    <row r="100" spans="1:21" ht="24.75" customHeight="1">
      <c r="A100" s="64"/>
      <c r="B100" s="64"/>
      <c r="C100" s="64"/>
      <c r="D100" s="64"/>
      <c r="E100" s="64"/>
      <c r="F100" s="64"/>
      <c r="G100" s="64"/>
      <c r="H100" s="64"/>
      <c r="I100" s="64"/>
      <c r="J100" s="64"/>
      <c r="K100" s="64"/>
      <c r="L100" s="64"/>
      <c r="M100" s="64"/>
      <c r="N100" s="64"/>
      <c r="O100" s="64"/>
      <c r="P100" s="64"/>
      <c r="Q100" s="64"/>
      <c r="R100" s="64"/>
      <c r="S100" s="64"/>
      <c r="T100" s="64"/>
      <c r="U100" s="64"/>
    </row>
    <row r="101" spans="1:21" ht="24.75" customHeight="1">
      <c r="A101" s="64"/>
      <c r="B101" s="64"/>
      <c r="C101" s="64"/>
      <c r="D101" s="64"/>
      <c r="E101" s="64"/>
      <c r="F101" s="64"/>
      <c r="G101" s="64"/>
      <c r="H101" s="64"/>
      <c r="I101" s="64"/>
      <c r="J101" s="64"/>
      <c r="K101" s="64"/>
      <c r="L101" s="64"/>
      <c r="M101" s="64"/>
      <c r="N101" s="64"/>
      <c r="O101" s="64"/>
      <c r="P101" s="64"/>
      <c r="Q101" s="64"/>
      <c r="R101" s="64"/>
      <c r="S101" s="64"/>
      <c r="T101" s="64"/>
      <c r="U101" s="64"/>
    </row>
    <row r="102" spans="1:21" ht="24.75" customHeight="1">
      <c r="A102" s="64"/>
      <c r="B102" s="64"/>
      <c r="C102" s="64"/>
      <c r="D102" s="64"/>
      <c r="E102" s="64"/>
      <c r="F102" s="64"/>
      <c r="G102" s="64"/>
      <c r="H102" s="64"/>
      <c r="I102" s="64"/>
      <c r="J102" s="64"/>
      <c r="K102" s="64"/>
      <c r="L102" s="64"/>
      <c r="M102" s="64"/>
      <c r="N102" s="64"/>
      <c r="O102" s="64"/>
      <c r="P102" s="64"/>
      <c r="Q102" s="64"/>
      <c r="R102" s="64"/>
      <c r="S102" s="64"/>
      <c r="T102" s="64"/>
      <c r="U102" s="64"/>
    </row>
    <row r="103" spans="1:21" ht="24.75" customHeight="1">
      <c r="A103" s="64"/>
      <c r="B103" s="64"/>
      <c r="C103" s="64"/>
      <c r="D103" s="64"/>
      <c r="E103" s="64"/>
      <c r="F103" s="64"/>
      <c r="G103" s="64"/>
      <c r="H103" s="64"/>
      <c r="I103" s="64"/>
      <c r="J103" s="64"/>
      <c r="K103" s="64"/>
      <c r="L103" s="64"/>
      <c r="M103" s="64"/>
      <c r="N103" s="64"/>
      <c r="O103" s="64"/>
      <c r="P103" s="64"/>
      <c r="Q103" s="64"/>
      <c r="R103" s="64"/>
      <c r="S103" s="64"/>
      <c r="T103" s="64"/>
      <c r="U103" s="64"/>
    </row>
    <row r="104" spans="1:21" ht="24.75" customHeight="1">
      <c r="A104" s="64"/>
      <c r="B104" s="64"/>
      <c r="C104" s="64"/>
      <c r="D104" s="64"/>
      <c r="E104" s="64"/>
      <c r="F104" s="64"/>
      <c r="G104" s="64"/>
      <c r="H104" s="64"/>
      <c r="I104" s="64"/>
      <c r="J104" s="64"/>
      <c r="K104" s="64"/>
      <c r="L104" s="64"/>
      <c r="M104" s="64"/>
      <c r="N104" s="64"/>
      <c r="O104" s="64"/>
      <c r="P104" s="64"/>
      <c r="Q104" s="64"/>
      <c r="R104" s="64"/>
      <c r="S104" s="64"/>
      <c r="T104" s="64"/>
      <c r="U104" s="64"/>
    </row>
    <row r="105" spans="1:21" ht="24.75" customHeight="1">
      <c r="A105" s="64"/>
      <c r="B105" s="64"/>
      <c r="C105" s="64"/>
      <c r="D105" s="64"/>
      <c r="E105" s="64"/>
      <c r="F105" s="64"/>
      <c r="G105" s="64"/>
      <c r="H105" s="64"/>
      <c r="I105" s="64"/>
      <c r="J105" s="64"/>
      <c r="K105" s="64"/>
      <c r="L105" s="64"/>
      <c r="M105" s="64"/>
      <c r="N105" s="64"/>
      <c r="O105" s="64"/>
      <c r="P105" s="64"/>
      <c r="Q105" s="64"/>
      <c r="R105" s="64"/>
      <c r="S105" s="64"/>
      <c r="T105" s="64"/>
      <c r="U105" s="64"/>
    </row>
    <row r="106" spans="1:21" ht="24.75" customHeight="1">
      <c r="A106" s="64"/>
      <c r="B106" s="64"/>
      <c r="C106" s="64"/>
      <c r="D106" s="64"/>
      <c r="E106" s="64"/>
      <c r="F106" s="64"/>
      <c r="G106" s="64"/>
      <c r="H106" s="64"/>
      <c r="I106" s="64"/>
      <c r="J106" s="64"/>
      <c r="K106" s="64"/>
      <c r="L106" s="64"/>
      <c r="M106" s="64"/>
      <c r="N106" s="64"/>
      <c r="O106" s="64"/>
      <c r="P106" s="64"/>
      <c r="Q106" s="64"/>
      <c r="R106" s="64"/>
      <c r="S106" s="64"/>
      <c r="T106" s="64"/>
      <c r="U106" s="64"/>
    </row>
    <row r="107" spans="1:21" ht="24.75" customHeight="1">
      <c r="A107" s="64"/>
      <c r="B107" s="64"/>
      <c r="C107" s="64"/>
      <c r="D107" s="64"/>
      <c r="E107" s="64"/>
      <c r="F107" s="64"/>
      <c r="G107" s="64"/>
      <c r="H107" s="64"/>
      <c r="I107" s="64"/>
      <c r="J107" s="64"/>
      <c r="K107" s="64"/>
      <c r="L107" s="64"/>
      <c r="M107" s="64"/>
      <c r="N107" s="64"/>
      <c r="O107" s="64"/>
      <c r="P107" s="64"/>
      <c r="Q107" s="64"/>
      <c r="R107" s="64"/>
      <c r="S107" s="64"/>
      <c r="T107" s="64"/>
      <c r="U107" s="64"/>
    </row>
    <row r="108" spans="1:21" ht="24.75" customHeight="1">
      <c r="A108" s="64"/>
      <c r="B108" s="64"/>
      <c r="C108" s="64"/>
      <c r="D108" s="64"/>
      <c r="E108" s="64"/>
      <c r="F108" s="64"/>
      <c r="G108" s="64"/>
      <c r="H108" s="64"/>
      <c r="I108" s="64"/>
      <c r="J108" s="64"/>
      <c r="K108" s="64"/>
      <c r="L108" s="64"/>
      <c r="M108" s="64"/>
      <c r="N108" s="64"/>
      <c r="O108" s="64"/>
      <c r="P108" s="64"/>
      <c r="Q108" s="64"/>
      <c r="R108" s="64"/>
      <c r="S108" s="64"/>
      <c r="T108" s="64"/>
      <c r="U108" s="64"/>
    </row>
    <row r="109" spans="1:21" ht="24.75" customHeight="1">
      <c r="A109" s="64"/>
      <c r="B109" s="64"/>
      <c r="C109" s="64"/>
      <c r="D109" s="64"/>
      <c r="E109" s="64"/>
      <c r="F109" s="64"/>
      <c r="G109" s="64"/>
      <c r="H109" s="64"/>
      <c r="I109" s="64"/>
      <c r="J109" s="64"/>
      <c r="K109" s="64"/>
      <c r="L109" s="64"/>
      <c r="M109" s="64"/>
      <c r="N109" s="64"/>
      <c r="O109" s="64"/>
      <c r="P109" s="64"/>
      <c r="Q109" s="64"/>
      <c r="R109" s="64"/>
      <c r="S109" s="64"/>
      <c r="T109" s="64"/>
      <c r="U109" s="64"/>
    </row>
    <row r="110" spans="1:21" ht="24.75" customHeight="1">
      <c r="A110" s="64"/>
      <c r="B110" s="64"/>
      <c r="C110" s="64"/>
      <c r="D110" s="64"/>
      <c r="E110" s="64"/>
      <c r="F110" s="64"/>
      <c r="G110" s="64"/>
      <c r="H110" s="64"/>
      <c r="I110" s="64"/>
      <c r="J110" s="64"/>
      <c r="K110" s="64"/>
      <c r="L110" s="64"/>
      <c r="M110" s="64"/>
      <c r="N110" s="64"/>
      <c r="O110" s="64"/>
      <c r="P110" s="64"/>
      <c r="Q110" s="64"/>
      <c r="R110" s="64"/>
      <c r="S110" s="64"/>
      <c r="T110" s="64"/>
      <c r="U110" s="64"/>
    </row>
    <row r="111" spans="1:21" ht="24.75" customHeight="1">
      <c r="A111" s="64"/>
      <c r="B111" s="64"/>
      <c r="C111" s="64"/>
      <c r="D111" s="64"/>
      <c r="E111" s="64"/>
      <c r="F111" s="64"/>
      <c r="G111" s="64"/>
      <c r="H111" s="64"/>
      <c r="I111" s="64"/>
      <c r="J111" s="64"/>
      <c r="K111" s="64"/>
      <c r="L111" s="64"/>
      <c r="M111" s="64"/>
      <c r="N111" s="64"/>
      <c r="O111" s="64"/>
      <c r="P111" s="64"/>
      <c r="Q111" s="64"/>
      <c r="R111" s="64"/>
      <c r="S111" s="64"/>
      <c r="T111" s="64"/>
      <c r="U111" s="64"/>
    </row>
    <row r="112" spans="1:21" ht="24.75" customHeight="1">
      <c r="A112" s="64"/>
      <c r="B112" s="64"/>
      <c r="C112" s="64"/>
      <c r="D112" s="64"/>
      <c r="E112" s="64"/>
      <c r="F112" s="64"/>
      <c r="G112" s="64"/>
      <c r="H112" s="64"/>
      <c r="I112" s="64"/>
      <c r="J112" s="64"/>
      <c r="K112" s="64"/>
      <c r="L112" s="64"/>
      <c r="M112" s="64"/>
      <c r="N112" s="64"/>
      <c r="O112" s="64"/>
      <c r="P112" s="64"/>
      <c r="Q112" s="64"/>
      <c r="R112" s="64"/>
      <c r="S112" s="64"/>
      <c r="T112" s="64"/>
      <c r="U112" s="64"/>
    </row>
    <row r="113" spans="1:21" ht="24.75" customHeight="1">
      <c r="A113" s="64"/>
      <c r="B113" s="64"/>
      <c r="C113" s="64"/>
      <c r="D113" s="64"/>
      <c r="E113" s="64"/>
      <c r="F113" s="64"/>
      <c r="G113" s="64"/>
      <c r="H113" s="64"/>
      <c r="I113" s="64"/>
      <c r="J113" s="64"/>
      <c r="K113" s="64"/>
      <c r="L113" s="64"/>
      <c r="M113" s="64"/>
      <c r="N113" s="64"/>
      <c r="O113" s="64"/>
      <c r="P113" s="64"/>
      <c r="Q113" s="64"/>
      <c r="R113" s="64"/>
      <c r="S113" s="64"/>
      <c r="T113" s="64"/>
      <c r="U113" s="64"/>
    </row>
    <row r="114" spans="1:21" ht="24.75" customHeight="1">
      <c r="A114" s="64"/>
      <c r="B114" s="64"/>
      <c r="C114" s="64"/>
      <c r="D114" s="64"/>
      <c r="E114" s="64"/>
      <c r="F114" s="64"/>
      <c r="G114" s="64"/>
      <c r="H114" s="64"/>
      <c r="I114" s="64"/>
      <c r="J114" s="64"/>
      <c r="K114" s="64"/>
      <c r="L114" s="64"/>
      <c r="M114" s="64"/>
      <c r="N114" s="64"/>
      <c r="O114" s="64"/>
      <c r="P114" s="64"/>
      <c r="Q114" s="64"/>
      <c r="R114" s="64"/>
      <c r="S114" s="64"/>
      <c r="T114" s="64"/>
      <c r="U114" s="64"/>
    </row>
    <row r="115" spans="1:21" ht="24.75" customHeight="1">
      <c r="A115" s="64"/>
      <c r="B115" s="64"/>
      <c r="C115" s="64"/>
      <c r="D115" s="64"/>
      <c r="E115" s="64"/>
      <c r="F115" s="64"/>
      <c r="G115" s="64"/>
      <c r="H115" s="64"/>
      <c r="I115" s="64"/>
      <c r="J115" s="64"/>
      <c r="K115" s="64"/>
      <c r="L115" s="64"/>
      <c r="M115" s="64"/>
      <c r="N115" s="64"/>
      <c r="O115" s="64"/>
      <c r="P115" s="64"/>
      <c r="Q115" s="64"/>
      <c r="R115" s="64"/>
      <c r="S115" s="64"/>
      <c r="T115" s="64"/>
      <c r="U115" s="64"/>
    </row>
    <row r="116" spans="1:21" ht="24.75" customHeight="1">
      <c r="A116" s="64"/>
      <c r="B116" s="64"/>
      <c r="C116" s="64"/>
      <c r="D116" s="64"/>
      <c r="E116" s="64"/>
      <c r="F116" s="64"/>
      <c r="G116" s="64"/>
      <c r="H116" s="64"/>
      <c r="I116" s="64"/>
      <c r="J116" s="64"/>
      <c r="K116" s="64"/>
      <c r="L116" s="64"/>
      <c r="M116" s="64"/>
      <c r="N116" s="64"/>
      <c r="O116" s="64"/>
      <c r="P116" s="64"/>
      <c r="Q116" s="64"/>
      <c r="R116" s="64"/>
      <c r="S116" s="64"/>
      <c r="T116" s="64"/>
      <c r="U116" s="64"/>
    </row>
    <row r="117" spans="1:21" ht="24.75" customHeight="1">
      <c r="A117" s="64"/>
      <c r="B117" s="64"/>
      <c r="C117" s="64"/>
      <c r="D117" s="64"/>
      <c r="E117" s="64"/>
      <c r="F117" s="64"/>
      <c r="G117" s="64"/>
      <c r="H117" s="64"/>
      <c r="I117" s="64"/>
      <c r="J117" s="64"/>
      <c r="K117" s="64"/>
      <c r="L117" s="64"/>
      <c r="M117" s="64"/>
      <c r="N117" s="64"/>
      <c r="O117" s="64"/>
      <c r="P117" s="64"/>
      <c r="Q117" s="64"/>
      <c r="R117" s="64"/>
      <c r="S117" s="64"/>
      <c r="T117" s="64"/>
      <c r="U117" s="64"/>
    </row>
    <row r="118" spans="1:21" ht="24.75" customHeight="1">
      <c r="A118" s="64"/>
      <c r="B118" s="64"/>
      <c r="C118" s="64"/>
      <c r="D118" s="64"/>
      <c r="E118" s="64"/>
      <c r="F118" s="64"/>
      <c r="G118" s="64"/>
      <c r="H118" s="64"/>
      <c r="I118" s="64"/>
      <c r="J118" s="64"/>
      <c r="K118" s="64"/>
      <c r="L118" s="64"/>
      <c r="M118" s="64"/>
      <c r="N118" s="64"/>
      <c r="O118" s="64"/>
      <c r="P118" s="64"/>
      <c r="Q118" s="64"/>
      <c r="R118" s="64"/>
      <c r="S118" s="64"/>
      <c r="T118" s="64"/>
      <c r="U118" s="64"/>
    </row>
    <row r="119" spans="1:21" ht="24.75" customHeight="1">
      <c r="A119" s="64"/>
      <c r="B119" s="64"/>
      <c r="C119" s="64"/>
      <c r="D119" s="64"/>
      <c r="E119" s="64"/>
      <c r="F119" s="64"/>
      <c r="G119" s="64"/>
      <c r="H119" s="64"/>
      <c r="I119" s="64"/>
      <c r="J119" s="64"/>
      <c r="K119" s="64"/>
      <c r="L119" s="64"/>
      <c r="M119" s="64"/>
      <c r="N119" s="64"/>
      <c r="O119" s="64"/>
      <c r="P119" s="64"/>
      <c r="Q119" s="64"/>
      <c r="R119" s="64"/>
      <c r="S119" s="64"/>
      <c r="T119" s="64"/>
      <c r="U119" s="64"/>
    </row>
    <row r="120" spans="1:21" ht="24.75" customHeight="1">
      <c r="A120" s="64"/>
      <c r="B120" s="64"/>
      <c r="C120" s="64"/>
      <c r="D120" s="64"/>
      <c r="E120" s="64"/>
      <c r="F120" s="64"/>
      <c r="G120" s="64"/>
      <c r="H120" s="64"/>
      <c r="I120" s="64"/>
      <c r="J120" s="64"/>
      <c r="K120" s="64"/>
      <c r="L120" s="64"/>
      <c r="M120" s="64"/>
      <c r="N120" s="64"/>
      <c r="O120" s="64"/>
      <c r="P120" s="64"/>
      <c r="Q120" s="64"/>
      <c r="R120" s="64"/>
      <c r="S120" s="64"/>
      <c r="T120" s="64"/>
      <c r="U120" s="64"/>
    </row>
    <row r="121" spans="1:21" ht="24.75" customHeight="1">
      <c r="A121" s="64"/>
      <c r="B121" s="64"/>
      <c r="C121" s="64"/>
      <c r="D121" s="64"/>
      <c r="E121" s="64"/>
      <c r="F121" s="64"/>
      <c r="G121" s="64"/>
      <c r="H121" s="64"/>
      <c r="I121" s="64"/>
      <c r="J121" s="64"/>
      <c r="K121" s="64"/>
      <c r="L121" s="64"/>
      <c r="M121" s="64"/>
      <c r="N121" s="64"/>
      <c r="O121" s="64"/>
      <c r="P121" s="64"/>
      <c r="Q121" s="64"/>
      <c r="R121" s="64"/>
      <c r="S121" s="64"/>
      <c r="T121" s="64"/>
      <c r="U121" s="64"/>
    </row>
    <row r="122" spans="1:21" ht="24.75" customHeight="1">
      <c r="A122" s="64"/>
      <c r="B122" s="64"/>
      <c r="C122" s="64"/>
      <c r="D122" s="64"/>
      <c r="E122" s="64"/>
      <c r="F122" s="64"/>
      <c r="G122" s="64"/>
      <c r="H122" s="64"/>
      <c r="I122" s="64"/>
      <c r="J122" s="64"/>
      <c r="K122" s="64"/>
      <c r="L122" s="64"/>
      <c r="M122" s="64"/>
      <c r="N122" s="64"/>
      <c r="O122" s="64"/>
      <c r="P122" s="64"/>
      <c r="Q122" s="64"/>
      <c r="R122" s="64"/>
      <c r="S122" s="64"/>
      <c r="T122" s="64"/>
      <c r="U122" s="64"/>
    </row>
    <row r="123" spans="1:21" ht="24.75" customHeight="1">
      <c r="A123" s="64"/>
      <c r="B123" s="64"/>
      <c r="C123" s="64"/>
      <c r="D123" s="64"/>
      <c r="E123" s="64"/>
      <c r="F123" s="64"/>
      <c r="G123" s="64"/>
      <c r="H123" s="64"/>
      <c r="I123" s="64"/>
      <c r="J123" s="64"/>
      <c r="K123" s="64"/>
      <c r="L123" s="64"/>
      <c r="M123" s="64"/>
      <c r="N123" s="64"/>
      <c r="O123" s="64"/>
      <c r="P123" s="64"/>
      <c r="Q123" s="64"/>
      <c r="R123" s="64"/>
      <c r="S123" s="64"/>
      <c r="T123" s="64"/>
      <c r="U123" s="64"/>
    </row>
    <row r="124" spans="1:21" ht="24.75" customHeight="1">
      <c r="A124" s="64"/>
      <c r="B124" s="64"/>
      <c r="C124" s="64"/>
      <c r="D124" s="64"/>
      <c r="E124" s="64"/>
      <c r="F124" s="64"/>
      <c r="G124" s="64"/>
      <c r="H124" s="64"/>
      <c r="I124" s="64"/>
      <c r="J124" s="64"/>
      <c r="K124" s="64"/>
      <c r="L124" s="64"/>
      <c r="M124" s="64"/>
      <c r="N124" s="64"/>
      <c r="O124" s="64"/>
      <c r="P124" s="64"/>
      <c r="Q124" s="64"/>
      <c r="R124" s="64"/>
      <c r="S124" s="64"/>
      <c r="T124" s="64"/>
      <c r="U124" s="64"/>
    </row>
  </sheetData>
  <sheetProtection/>
  <mergeCells count="9">
    <mergeCell ref="B22:I26"/>
    <mergeCell ref="B29:I32"/>
    <mergeCell ref="B11:E11"/>
    <mergeCell ref="F11:G11"/>
    <mergeCell ref="B6:C6"/>
    <mergeCell ref="B8:E8"/>
    <mergeCell ref="B9:E9"/>
    <mergeCell ref="D6:E6"/>
    <mergeCell ref="B16:I19"/>
  </mergeCells>
  <dataValidations count="2">
    <dataValidation type="list" allowBlank="1" showInputMessage="1" showErrorMessage="1" sqref="F11:G11">
      <formula1>$K$11:$K$12</formula1>
    </dataValidation>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5.xml><?xml version="1.0" encoding="utf-8"?>
<worksheet xmlns="http://schemas.openxmlformats.org/spreadsheetml/2006/main" xmlns:r="http://schemas.openxmlformats.org/officeDocument/2006/relationships">
  <dimension ref="B2:AK20"/>
  <sheetViews>
    <sheetView view="pageBreakPreview" zoomScaleSheetLayoutView="100" zoomScalePageLayoutView="0" workbookViewId="0" topLeftCell="A1">
      <selection activeCell="X12" sqref="X12:AG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2.75">
      <c r="B4" s="670" t="s">
        <v>631</v>
      </c>
      <c r="C4" s="509"/>
      <c r="D4" s="509"/>
      <c r="E4" s="509"/>
      <c r="F4" s="509"/>
      <c r="G4" s="509"/>
      <c r="H4" s="509"/>
      <c r="I4" s="509"/>
      <c r="J4" s="509"/>
      <c r="K4" s="509"/>
      <c r="L4" s="510"/>
      <c r="S4" s="54" t="s">
        <v>602</v>
      </c>
      <c r="T4" s="29"/>
      <c r="U4" s="29"/>
      <c r="V4" s="29"/>
      <c r="W4" s="29"/>
      <c r="X4" s="29"/>
      <c r="Y4" s="29"/>
      <c r="Z4" s="29"/>
      <c r="AA4" s="29"/>
      <c r="AB4" s="29"/>
      <c r="AC4" s="29"/>
      <c r="AD4" s="29"/>
      <c r="AE4" s="29"/>
      <c r="AF4" s="29"/>
      <c r="AG4" s="30"/>
    </row>
    <row r="5" spans="2:33" ht="13.5" thickBot="1">
      <c r="B5" s="511"/>
      <c r="C5" s="512"/>
      <c r="D5" s="512"/>
      <c r="E5" s="512"/>
      <c r="F5" s="512"/>
      <c r="G5" s="512"/>
      <c r="H5" s="512"/>
      <c r="I5" s="512"/>
      <c r="J5" s="512"/>
      <c r="K5" s="512"/>
      <c r="L5" s="513"/>
      <c r="S5" s="483" t="s">
        <v>632</v>
      </c>
      <c r="T5" s="28"/>
      <c r="U5" s="28"/>
      <c r="V5" s="28"/>
      <c r="W5" s="28"/>
      <c r="X5" s="28"/>
      <c r="Y5" s="28"/>
      <c r="Z5" s="28"/>
      <c r="AA5" s="28"/>
      <c r="AB5" s="28"/>
      <c r="AC5" s="28"/>
      <c r="AD5" s="28"/>
      <c r="AE5" s="28"/>
      <c r="AF5" s="28"/>
      <c r="AG5" s="31"/>
    </row>
    <row r="6" spans="2:33" ht="13.5" thickBot="1">
      <c r="B6" s="514"/>
      <c r="C6" s="515"/>
      <c r="D6" s="515"/>
      <c r="E6" s="515"/>
      <c r="F6" s="515"/>
      <c r="G6" s="515"/>
      <c r="H6" s="515"/>
      <c r="I6" s="515"/>
      <c r="J6" s="515"/>
      <c r="K6" s="515"/>
      <c r="L6" s="516"/>
      <c r="S6" s="39"/>
      <c r="T6" s="29"/>
      <c r="U6" s="29"/>
      <c r="V6" s="29"/>
      <c r="W6" s="29"/>
      <c r="X6" s="29"/>
      <c r="Y6" s="29"/>
      <c r="Z6" s="29"/>
      <c r="AA6" s="29"/>
      <c r="AB6" s="29"/>
      <c r="AC6" s="29"/>
      <c r="AD6" s="29"/>
      <c r="AE6" s="29"/>
      <c r="AF6" s="29"/>
      <c r="AG6" s="29"/>
    </row>
    <row r="8" spans="2:33" ht="12.75">
      <c r="B8" s="522" t="s">
        <v>206</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row>
    <row r="9" spans="2:33" ht="12.75">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row>
    <row r="11" ht="13.5" thickBot="1">
      <c r="B11" s="1" t="s">
        <v>477</v>
      </c>
    </row>
    <row r="12" spans="2:37" ht="89.25" customHeight="1" thickBot="1" thickTop="1">
      <c r="B12" s="791" t="s">
        <v>291</v>
      </c>
      <c r="C12" s="792"/>
      <c r="D12" s="792"/>
      <c r="E12" s="792"/>
      <c r="F12" s="792"/>
      <c r="G12" s="792"/>
      <c r="H12" s="792"/>
      <c r="I12" s="792"/>
      <c r="J12" s="792"/>
      <c r="K12" s="792"/>
      <c r="L12" s="792"/>
      <c r="M12" s="792"/>
      <c r="N12" s="792"/>
      <c r="O12" s="792"/>
      <c r="P12" s="792"/>
      <c r="Q12" s="792"/>
      <c r="R12" s="792"/>
      <c r="S12" s="792"/>
      <c r="T12" s="792"/>
      <c r="U12" s="792"/>
      <c r="V12" s="792"/>
      <c r="W12" s="793"/>
      <c r="X12" s="519" t="s">
        <v>46</v>
      </c>
      <c r="Y12" s="520"/>
      <c r="Z12" s="520"/>
      <c r="AA12" s="520"/>
      <c r="AB12" s="520"/>
      <c r="AC12" s="520"/>
      <c r="AD12" s="520"/>
      <c r="AE12" s="520"/>
      <c r="AF12" s="520"/>
      <c r="AG12" s="521"/>
      <c r="AI12" s="395"/>
      <c r="AJ12" s="395" t="s">
        <v>546</v>
      </c>
      <c r="AK12" s="395"/>
    </row>
    <row r="13" spans="2:37" ht="40.5" customHeight="1" thickTop="1">
      <c r="B13" s="751" t="s">
        <v>24</v>
      </c>
      <c r="C13" s="660"/>
      <c r="D13" s="660"/>
      <c r="E13" s="660"/>
      <c r="F13" s="660"/>
      <c r="G13" s="660"/>
      <c r="H13" s="660"/>
      <c r="I13" s="660"/>
      <c r="J13" s="660"/>
      <c r="K13" s="660"/>
      <c r="L13" s="660"/>
      <c r="M13" s="660"/>
      <c r="N13" s="660"/>
      <c r="O13" s="660"/>
      <c r="P13" s="660"/>
      <c r="Q13" s="660"/>
      <c r="R13" s="660"/>
      <c r="S13" s="660"/>
      <c r="T13" s="660"/>
      <c r="U13" s="660"/>
      <c r="V13" s="660"/>
      <c r="W13" s="660"/>
      <c r="X13" s="741" t="str">
        <f>IF(X12="行っている。","算定可","算定不可")</f>
        <v>算定可</v>
      </c>
      <c r="Y13" s="741"/>
      <c r="Z13" s="741"/>
      <c r="AA13" s="741"/>
      <c r="AB13" s="741"/>
      <c r="AC13" s="741"/>
      <c r="AD13" s="741"/>
      <c r="AE13" s="741"/>
      <c r="AF13" s="741"/>
      <c r="AG13" s="742"/>
      <c r="AI13" s="395"/>
      <c r="AJ13" s="395" t="s">
        <v>46</v>
      </c>
      <c r="AK13" s="395"/>
    </row>
    <row r="14" spans="2:37" ht="40.5" customHeight="1" thickBot="1">
      <c r="B14" s="749" t="s">
        <v>25</v>
      </c>
      <c r="C14" s="750"/>
      <c r="D14" s="750"/>
      <c r="E14" s="750"/>
      <c r="F14" s="750"/>
      <c r="G14" s="750"/>
      <c r="H14" s="750"/>
      <c r="I14" s="750"/>
      <c r="J14" s="750"/>
      <c r="K14" s="750"/>
      <c r="L14" s="750"/>
      <c r="M14" s="750"/>
      <c r="N14" s="750"/>
      <c r="O14" s="750"/>
      <c r="P14" s="750"/>
      <c r="Q14" s="750"/>
      <c r="R14" s="750"/>
      <c r="S14" s="750"/>
      <c r="T14" s="750"/>
      <c r="U14" s="750"/>
      <c r="V14" s="750"/>
      <c r="W14" s="750"/>
      <c r="X14" s="19"/>
      <c r="Y14" s="20"/>
      <c r="Z14" s="20"/>
      <c r="AA14" s="20"/>
      <c r="AB14" s="20"/>
      <c r="AC14" s="20">
        <f>IF(X13="算定可",10,0)</f>
        <v>10</v>
      </c>
      <c r="AD14" s="20"/>
      <c r="AE14" s="20"/>
      <c r="AF14" s="20"/>
      <c r="AG14" s="21"/>
      <c r="AI14" s="395"/>
      <c r="AJ14" s="395" t="s">
        <v>47</v>
      </c>
      <c r="AK14" s="395"/>
    </row>
    <row r="15" spans="2:37" ht="5.25" customHeight="1">
      <c r="B15" s="48"/>
      <c r="C15" s="48"/>
      <c r="D15" s="48"/>
      <c r="E15" s="48"/>
      <c r="F15" s="48"/>
      <c r="G15" s="48"/>
      <c r="H15" s="48"/>
      <c r="I15" s="48"/>
      <c r="J15" s="48"/>
      <c r="K15" s="48"/>
      <c r="L15" s="48"/>
      <c r="M15" s="48"/>
      <c r="N15" s="48"/>
      <c r="O15" s="48"/>
      <c r="P15" s="48"/>
      <c r="Q15" s="48"/>
      <c r="R15" s="48"/>
      <c r="S15" s="48"/>
      <c r="T15" s="48"/>
      <c r="U15" s="48"/>
      <c r="V15" s="48"/>
      <c r="W15" s="48"/>
      <c r="X15" s="127"/>
      <c r="Y15" s="127"/>
      <c r="Z15" s="127"/>
      <c r="AA15" s="127"/>
      <c r="AB15" s="127"/>
      <c r="AC15" s="127"/>
      <c r="AD15" s="127"/>
      <c r="AE15" s="127"/>
      <c r="AF15" s="127"/>
      <c r="AG15" s="127"/>
      <c r="AI15" s="395"/>
      <c r="AJ15" s="395"/>
      <c r="AK15" s="395"/>
    </row>
    <row r="16" spans="2:37" ht="12.75">
      <c r="B16" s="1" t="s">
        <v>37</v>
      </c>
      <c r="AI16" s="395"/>
      <c r="AJ16" s="395"/>
      <c r="AK16" s="395"/>
    </row>
    <row r="17" spans="3:37" ht="12.75">
      <c r="C17" s="1" t="s">
        <v>0</v>
      </c>
      <c r="E17" s="1" t="s">
        <v>8</v>
      </c>
      <c r="AI17" s="395"/>
      <c r="AJ17" s="395"/>
      <c r="AK17" s="395"/>
    </row>
    <row r="18" spans="4:37" ht="13.5" thickBot="1">
      <c r="D18" s="15"/>
      <c r="AI18" s="395"/>
      <c r="AJ18" s="395"/>
      <c r="AK18" s="395"/>
    </row>
    <row r="19" spans="2:34" ht="30" customHeight="1">
      <c r="B19" s="327" t="s">
        <v>380</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249</v>
      </c>
      <c r="D20" s="332"/>
      <c r="E20" s="332" t="s">
        <v>382</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sheetData>
  <sheetProtection password="CC3D" sheet="1" selectLockedCells="1"/>
  <mergeCells count="7">
    <mergeCell ref="B14:W14"/>
    <mergeCell ref="B4:L6"/>
    <mergeCell ref="B8:AG9"/>
    <mergeCell ref="B12:W12"/>
    <mergeCell ref="X12:AG12"/>
    <mergeCell ref="B13:W13"/>
    <mergeCell ref="X13:AG13"/>
  </mergeCells>
  <dataValidations count="1">
    <dataValidation type="list" allowBlank="1" showInputMessage="1" showErrorMessage="1" sqref="X12:AG12">
      <formula1>$AJ$12:$AJ$14</formula1>
    </dataValidation>
  </dataValidations>
  <printOptions/>
  <pageMargins left="0.75" right="0.75" top="1" bottom="1" header="0.512" footer="0.512"/>
  <pageSetup horizontalDpi="600" verticalDpi="600" orientation="portrait" paperSize="9" scale="92" r:id="rId2"/>
  <drawing r:id="rId1"/>
</worksheet>
</file>

<file path=xl/worksheets/sheet26.xml><?xml version="1.0" encoding="utf-8"?>
<worksheet xmlns="http://schemas.openxmlformats.org/spreadsheetml/2006/main" xmlns:r="http://schemas.openxmlformats.org/officeDocument/2006/relationships">
  <dimension ref="A1:M19"/>
  <sheetViews>
    <sheetView view="pageBreakPreview" zoomScale="85" zoomScaleSheetLayoutView="85" workbookViewId="0" topLeftCell="A1">
      <selection activeCell="C10" sqref="C10"/>
    </sheetView>
  </sheetViews>
  <sheetFormatPr defaultColWidth="9.00390625" defaultRowHeight="13.5"/>
  <cols>
    <col min="1" max="1" width="4.50390625" style="104" customWidth="1"/>
    <col min="2" max="2" width="18.75390625" style="27" customWidth="1"/>
    <col min="3" max="3" width="58.00390625" style="27" customWidth="1"/>
    <col min="4" max="4" width="15.25390625" style="27" customWidth="1"/>
    <col min="5" max="5" width="15.50390625" style="27" customWidth="1"/>
    <col min="6" max="6" width="38.125" style="27" customWidth="1"/>
    <col min="7" max="11" width="2.50390625" style="27" customWidth="1"/>
    <col min="12" max="16384" width="8.875" style="27" customWidth="1"/>
  </cols>
  <sheetData>
    <row r="1" spans="1:2" s="139" customFormat="1" ht="23.25" customHeight="1">
      <c r="A1" s="22"/>
      <c r="B1" s="227" t="s">
        <v>633</v>
      </c>
    </row>
    <row r="2" spans="1:5" s="139" customFormat="1" ht="17.25" customHeight="1">
      <c r="A2" s="22"/>
      <c r="B2" s="227" t="s">
        <v>208</v>
      </c>
      <c r="C2" s="143"/>
      <c r="D2" s="143"/>
      <c r="E2" s="143"/>
    </row>
    <row r="3" spans="2:5" ht="50.25" customHeight="1">
      <c r="B3" s="68"/>
      <c r="C3" s="68"/>
      <c r="D3" s="68"/>
      <c r="E3" s="68"/>
    </row>
    <row r="4" spans="1:6" s="141" customFormat="1" ht="24" customHeight="1" thickBot="1">
      <c r="A4" s="831" t="s">
        <v>293</v>
      </c>
      <c r="B4" s="831"/>
      <c r="C4" s="831"/>
      <c r="D4" s="831"/>
      <c r="E4" s="831"/>
      <c r="F4" s="831"/>
    </row>
    <row r="5" spans="1:6" ht="42.75" customHeight="1" thickBot="1">
      <c r="A5" s="832" t="s">
        <v>133</v>
      </c>
      <c r="B5" s="825" t="s">
        <v>209</v>
      </c>
      <c r="C5" s="827" t="s">
        <v>384</v>
      </c>
      <c r="D5" s="829" t="s">
        <v>349</v>
      </c>
      <c r="E5" s="829"/>
      <c r="F5" s="830"/>
    </row>
    <row r="6" spans="1:6" ht="51" customHeight="1" thickBot="1">
      <c r="A6" s="833"/>
      <c r="B6" s="826"/>
      <c r="C6" s="828"/>
      <c r="D6" s="373" t="s">
        <v>294</v>
      </c>
      <c r="E6" s="374" t="s">
        <v>295</v>
      </c>
      <c r="F6" s="375" t="s">
        <v>296</v>
      </c>
    </row>
    <row r="7" spans="1:13" ht="54.75" customHeight="1" thickTop="1">
      <c r="A7" s="183">
        <v>1</v>
      </c>
      <c r="B7" s="182" t="s">
        <v>680</v>
      </c>
      <c r="C7" s="175">
        <v>42826</v>
      </c>
      <c r="D7" s="176"/>
      <c r="E7" s="176" t="s">
        <v>688</v>
      </c>
      <c r="F7" s="342" t="s">
        <v>689</v>
      </c>
      <c r="M7" s="492" t="s">
        <v>249</v>
      </c>
    </row>
    <row r="8" spans="1:13" ht="54.75" customHeight="1">
      <c r="A8" s="184">
        <v>2</v>
      </c>
      <c r="B8" s="138" t="s">
        <v>680</v>
      </c>
      <c r="C8" s="175">
        <v>43922</v>
      </c>
      <c r="D8" s="453" t="s">
        <v>688</v>
      </c>
      <c r="E8" s="453" t="s">
        <v>688</v>
      </c>
      <c r="F8" s="343"/>
      <c r="M8" s="104"/>
    </row>
    <row r="9" spans="1:6" ht="54.75" customHeight="1">
      <c r="A9" s="184">
        <v>3</v>
      </c>
      <c r="B9" s="138"/>
      <c r="C9" s="177"/>
      <c r="D9" s="176"/>
      <c r="E9" s="176"/>
      <c r="F9" s="343"/>
    </row>
    <row r="10" spans="1:6" ht="54.75" customHeight="1">
      <c r="A10" s="184">
        <v>4</v>
      </c>
      <c r="B10" s="138"/>
      <c r="C10" s="177"/>
      <c r="D10" s="176"/>
      <c r="E10" s="176"/>
      <c r="F10" s="343"/>
    </row>
    <row r="11" spans="1:6" ht="54.75" customHeight="1">
      <c r="A11" s="184">
        <v>5</v>
      </c>
      <c r="B11" s="138"/>
      <c r="C11" s="177"/>
      <c r="D11" s="176"/>
      <c r="E11" s="176"/>
      <c r="F11" s="343"/>
    </row>
    <row r="12" spans="1:6" ht="54.75" customHeight="1">
      <c r="A12" s="184">
        <v>6</v>
      </c>
      <c r="B12" s="138"/>
      <c r="C12" s="177"/>
      <c r="D12" s="176"/>
      <c r="E12" s="176"/>
      <c r="F12" s="343"/>
    </row>
    <row r="13" spans="1:6" ht="54.75" customHeight="1">
      <c r="A13" s="184">
        <v>7</v>
      </c>
      <c r="B13" s="138"/>
      <c r="C13" s="177"/>
      <c r="D13" s="176"/>
      <c r="E13" s="176"/>
      <c r="F13" s="343"/>
    </row>
    <row r="14" spans="1:6" ht="54.75" customHeight="1">
      <c r="A14" s="184">
        <v>8</v>
      </c>
      <c r="B14" s="138"/>
      <c r="C14" s="177"/>
      <c r="D14" s="176"/>
      <c r="E14" s="176"/>
      <c r="F14" s="343"/>
    </row>
    <row r="15" spans="1:6" ht="54.75" customHeight="1">
      <c r="A15" s="184">
        <v>9</v>
      </c>
      <c r="B15" s="138"/>
      <c r="C15" s="177"/>
      <c r="D15" s="176"/>
      <c r="E15" s="176"/>
      <c r="F15" s="343"/>
    </row>
    <row r="16" spans="1:6" ht="54.75" customHeight="1" thickBot="1">
      <c r="A16" s="186">
        <v>10</v>
      </c>
      <c r="B16" s="187"/>
      <c r="C16" s="188"/>
      <c r="D16" s="500"/>
      <c r="E16" s="500"/>
      <c r="F16" s="344"/>
    </row>
    <row r="17" spans="2:6" ht="24.75" customHeight="1">
      <c r="B17" s="139"/>
      <c r="C17" s="139"/>
      <c r="D17" s="139"/>
      <c r="E17" s="139"/>
      <c r="F17" s="139"/>
    </row>
    <row r="18" spans="2:6" ht="24.75" customHeight="1">
      <c r="B18" s="139"/>
      <c r="C18" s="139"/>
      <c r="D18" s="139"/>
      <c r="E18" s="139"/>
      <c r="F18" s="139"/>
    </row>
    <row r="19" spans="2:6" ht="24.75" customHeight="1">
      <c r="B19" s="139"/>
      <c r="C19" s="139"/>
      <c r="D19" s="139"/>
      <c r="E19" s="139"/>
      <c r="F19" s="139"/>
    </row>
    <row r="20" ht="24.75" customHeight="1"/>
    <row r="21" ht="24.75" customHeight="1"/>
    <row r="22" ht="24.75" customHeight="1"/>
    <row r="23" ht="24.75" customHeight="1"/>
    <row r="24" ht="24.75" customHeight="1"/>
    <row r="25" ht="24.75" customHeight="1"/>
    <row r="26" ht="24.75" customHeight="1"/>
    <row r="27" ht="24.75" customHeight="1"/>
  </sheetData>
  <sheetProtection/>
  <mergeCells count="5">
    <mergeCell ref="B5:B6"/>
    <mergeCell ref="C5:C6"/>
    <mergeCell ref="D5:F5"/>
    <mergeCell ref="A4:F4"/>
    <mergeCell ref="A5:A6"/>
  </mergeCells>
  <dataValidations count="1">
    <dataValidation type="list" allowBlank="1" showInputMessage="1" showErrorMessage="1" sqref="D7:E16">
      <formula1>$M$6:$M$7</formula1>
    </dataValidation>
  </dataValidations>
  <printOptions horizontalCentered="1"/>
  <pageMargins left="0.11811023622047245" right="0.11811023622047245" top="0.7480314960629921" bottom="0.7480314960629921" header="0.31496062992125984" footer="0.31496062992125984"/>
  <pageSetup horizontalDpi="600" verticalDpi="600" orientation="portrait" paperSize="9" scale="65" r:id="rId2"/>
  <drawing r:id="rId1"/>
</worksheet>
</file>

<file path=xl/worksheets/sheet27.xml><?xml version="1.0" encoding="utf-8"?>
<worksheet xmlns="http://schemas.openxmlformats.org/spreadsheetml/2006/main" xmlns:r="http://schemas.openxmlformats.org/officeDocument/2006/relationships">
  <dimension ref="B2:AH20"/>
  <sheetViews>
    <sheetView view="pageBreakPreview" zoomScaleSheetLayoutView="100" zoomScalePageLayoutView="0" workbookViewId="0" topLeftCell="A1">
      <selection activeCell="X12" sqref="X12:AD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2.75" customHeight="1">
      <c r="B4" s="670" t="s">
        <v>634</v>
      </c>
      <c r="C4" s="509"/>
      <c r="D4" s="509"/>
      <c r="E4" s="509"/>
      <c r="F4" s="509"/>
      <c r="G4" s="509"/>
      <c r="H4" s="509"/>
      <c r="I4" s="509"/>
      <c r="J4" s="509"/>
      <c r="K4" s="509"/>
      <c r="L4" s="509"/>
      <c r="M4" s="510"/>
      <c r="S4" s="54" t="s">
        <v>602</v>
      </c>
      <c r="T4" s="29"/>
      <c r="U4" s="29"/>
      <c r="V4" s="29"/>
      <c r="W4" s="29"/>
      <c r="X4" s="29"/>
      <c r="Y4" s="29"/>
      <c r="Z4" s="29"/>
      <c r="AA4" s="29"/>
      <c r="AB4" s="29"/>
      <c r="AC4" s="29"/>
      <c r="AD4" s="29"/>
      <c r="AE4" s="29"/>
      <c r="AF4" s="29"/>
      <c r="AG4" s="30"/>
    </row>
    <row r="5" spans="2:33" ht="12.75" customHeight="1" thickBot="1">
      <c r="B5" s="511"/>
      <c r="C5" s="512"/>
      <c r="D5" s="512"/>
      <c r="E5" s="512"/>
      <c r="F5" s="512"/>
      <c r="G5" s="512"/>
      <c r="H5" s="512"/>
      <c r="I5" s="512"/>
      <c r="J5" s="512"/>
      <c r="K5" s="512"/>
      <c r="L5" s="512"/>
      <c r="M5" s="513"/>
      <c r="S5" s="483" t="s">
        <v>635</v>
      </c>
      <c r="T5" s="28"/>
      <c r="U5" s="28"/>
      <c r="V5" s="28"/>
      <c r="W5" s="28"/>
      <c r="X5" s="28"/>
      <c r="Y5" s="28"/>
      <c r="Z5" s="28"/>
      <c r="AA5" s="28"/>
      <c r="AB5" s="28"/>
      <c r="AC5" s="28"/>
      <c r="AD5" s="28"/>
      <c r="AE5" s="28"/>
      <c r="AF5" s="28"/>
      <c r="AG5" s="31"/>
    </row>
    <row r="6" spans="2:33" ht="13.5" customHeight="1" thickBot="1">
      <c r="B6" s="514"/>
      <c r="C6" s="515"/>
      <c r="D6" s="515"/>
      <c r="E6" s="515"/>
      <c r="F6" s="515"/>
      <c r="G6" s="515"/>
      <c r="H6" s="515"/>
      <c r="I6" s="515"/>
      <c r="J6" s="515"/>
      <c r="K6" s="515"/>
      <c r="L6" s="515"/>
      <c r="M6" s="516"/>
      <c r="S6" s="39"/>
      <c r="T6" s="29"/>
      <c r="U6" s="29"/>
      <c r="V6" s="29"/>
      <c r="W6" s="29"/>
      <c r="X6" s="29"/>
      <c r="Y6" s="29"/>
      <c r="Z6" s="29"/>
      <c r="AA6" s="29"/>
      <c r="AB6" s="29"/>
      <c r="AC6" s="29"/>
      <c r="AD6" s="29"/>
      <c r="AE6" s="29"/>
      <c r="AF6" s="29"/>
      <c r="AG6" s="29"/>
    </row>
    <row r="8" spans="2:33" ht="12.75">
      <c r="B8" s="522" t="s">
        <v>206</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row>
    <row r="9" spans="2:33" ht="12.75">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row>
    <row r="11" ht="13.5" thickBot="1">
      <c r="B11" s="1" t="s">
        <v>292</v>
      </c>
    </row>
    <row r="12" spans="2:33" ht="63" customHeight="1" thickBot="1" thickTop="1">
      <c r="B12" s="791" t="s">
        <v>501</v>
      </c>
      <c r="C12" s="792"/>
      <c r="D12" s="792"/>
      <c r="E12" s="792"/>
      <c r="F12" s="792"/>
      <c r="G12" s="792"/>
      <c r="H12" s="792"/>
      <c r="I12" s="792"/>
      <c r="J12" s="792"/>
      <c r="K12" s="792"/>
      <c r="L12" s="792"/>
      <c r="M12" s="792"/>
      <c r="N12" s="792"/>
      <c r="O12" s="792"/>
      <c r="P12" s="792"/>
      <c r="Q12" s="792"/>
      <c r="R12" s="792"/>
      <c r="S12" s="792"/>
      <c r="T12" s="792"/>
      <c r="U12" s="792"/>
      <c r="V12" s="792"/>
      <c r="W12" s="793"/>
      <c r="X12" s="834">
        <v>12</v>
      </c>
      <c r="Y12" s="835"/>
      <c r="Z12" s="835"/>
      <c r="AA12" s="835"/>
      <c r="AB12" s="835"/>
      <c r="AC12" s="835"/>
      <c r="AD12" s="835"/>
      <c r="AE12" s="836" t="s">
        <v>7</v>
      </c>
      <c r="AF12" s="836"/>
      <c r="AG12" s="837"/>
    </row>
    <row r="13" spans="2:33" ht="40.5" customHeight="1" thickTop="1">
      <c r="B13" s="751" t="s">
        <v>24</v>
      </c>
      <c r="C13" s="660"/>
      <c r="D13" s="660"/>
      <c r="E13" s="660"/>
      <c r="F13" s="660"/>
      <c r="G13" s="660"/>
      <c r="H13" s="660"/>
      <c r="I13" s="660"/>
      <c r="J13" s="660"/>
      <c r="K13" s="660"/>
      <c r="L13" s="660"/>
      <c r="M13" s="660"/>
      <c r="N13" s="660"/>
      <c r="O13" s="660"/>
      <c r="P13" s="660"/>
      <c r="Q13" s="660"/>
      <c r="R13" s="660"/>
      <c r="S13" s="660"/>
      <c r="T13" s="660"/>
      <c r="U13" s="660"/>
      <c r="V13" s="660"/>
      <c r="W13" s="660"/>
      <c r="X13" s="741" t="str">
        <f>IF(X12&gt;=5,"算定可","算定不可")</f>
        <v>算定可</v>
      </c>
      <c r="Y13" s="741"/>
      <c r="Z13" s="741"/>
      <c r="AA13" s="741"/>
      <c r="AB13" s="741"/>
      <c r="AC13" s="741"/>
      <c r="AD13" s="741"/>
      <c r="AE13" s="741"/>
      <c r="AF13" s="741"/>
      <c r="AG13" s="742"/>
    </row>
    <row r="14" spans="2:33" ht="40.5" customHeight="1" thickBot="1">
      <c r="B14" s="749" t="s">
        <v>25</v>
      </c>
      <c r="C14" s="750"/>
      <c r="D14" s="750"/>
      <c r="E14" s="750"/>
      <c r="F14" s="750"/>
      <c r="G14" s="750"/>
      <c r="H14" s="750"/>
      <c r="I14" s="750"/>
      <c r="J14" s="750"/>
      <c r="K14" s="750"/>
      <c r="L14" s="750"/>
      <c r="M14" s="750"/>
      <c r="N14" s="750"/>
      <c r="O14" s="750"/>
      <c r="P14" s="750"/>
      <c r="Q14" s="750"/>
      <c r="R14" s="750"/>
      <c r="S14" s="750"/>
      <c r="T14" s="750"/>
      <c r="U14" s="750"/>
      <c r="V14" s="750"/>
      <c r="W14" s="750"/>
      <c r="X14" s="19"/>
      <c r="Y14" s="20"/>
      <c r="Z14" s="20"/>
      <c r="AA14" s="20"/>
      <c r="AB14" s="20"/>
      <c r="AC14" s="20">
        <f>IF(X13="算定可",8,0)</f>
        <v>8</v>
      </c>
      <c r="AD14" s="20"/>
      <c r="AE14" s="20"/>
      <c r="AF14" s="20"/>
      <c r="AG14" s="21"/>
    </row>
    <row r="15" ht="12.75">
      <c r="B15" s="1" t="s">
        <v>38</v>
      </c>
    </row>
    <row r="16" spans="3:5" ht="12.75">
      <c r="C16" s="1" t="s">
        <v>0</v>
      </c>
      <c r="E16" s="1" t="s">
        <v>8</v>
      </c>
    </row>
    <row r="17" spans="3:5" ht="12.75">
      <c r="C17" s="1" t="s">
        <v>103</v>
      </c>
      <c r="E17" s="1" t="s">
        <v>207</v>
      </c>
    </row>
    <row r="18" ht="13.5" thickBot="1">
      <c r="D18" s="15"/>
    </row>
    <row r="19" spans="2:34" ht="30" customHeight="1">
      <c r="B19" s="327" t="s">
        <v>380</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249</v>
      </c>
      <c r="D20" s="332"/>
      <c r="E20" s="332" t="s">
        <v>381</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sheetData>
  <sheetProtection password="CC3D" sheet="1" selectLockedCells="1"/>
  <mergeCells count="8">
    <mergeCell ref="B13:W13"/>
    <mergeCell ref="X13:AG13"/>
    <mergeCell ref="X12:AD12"/>
    <mergeCell ref="B4:M6"/>
    <mergeCell ref="B14:W14"/>
    <mergeCell ref="B8:AG9"/>
    <mergeCell ref="B12:W12"/>
    <mergeCell ref="AE12:AG12"/>
  </mergeCells>
  <printOptions/>
  <pageMargins left="0.75" right="0.75" top="1" bottom="1" header="0.512" footer="0.512"/>
  <pageSetup horizontalDpi="600" verticalDpi="600" orientation="portrait" paperSize="9" scale="92" r:id="rId2"/>
  <drawing r:id="rId1"/>
</worksheet>
</file>

<file path=xl/worksheets/sheet28.xml><?xml version="1.0" encoding="utf-8"?>
<worksheet xmlns="http://schemas.openxmlformats.org/spreadsheetml/2006/main" xmlns:r="http://schemas.openxmlformats.org/officeDocument/2006/relationships">
  <dimension ref="A2:E13"/>
  <sheetViews>
    <sheetView view="pageBreakPreview" zoomScale="55" zoomScaleSheetLayoutView="55" zoomScalePageLayoutView="0" workbookViewId="0" topLeftCell="A1">
      <selection activeCell="B9" sqref="B9"/>
    </sheetView>
  </sheetViews>
  <sheetFormatPr defaultColWidth="9.00390625" defaultRowHeight="13.5"/>
  <cols>
    <col min="1" max="1" width="4.50390625" style="0" customWidth="1"/>
    <col min="2" max="2" width="34.50390625" style="0" customWidth="1"/>
    <col min="3" max="3" width="27.375" style="0" customWidth="1"/>
    <col min="4" max="4" width="22.75390625" style="0" customWidth="1"/>
    <col min="5" max="5" width="23.25390625" style="0" customWidth="1"/>
  </cols>
  <sheetData>
    <row r="2" spans="1:2" s="141" customFormat="1" ht="30.75" customHeight="1">
      <c r="A2" s="147"/>
      <c r="B2" s="228" t="s">
        <v>636</v>
      </c>
    </row>
    <row r="3" spans="1:5" s="141" customFormat="1" ht="29.25" customHeight="1">
      <c r="A3" s="147"/>
      <c r="B3" s="228" t="s">
        <v>208</v>
      </c>
      <c r="C3" s="148"/>
      <c r="E3" s="148"/>
    </row>
    <row r="4" s="141" customFormat="1" ht="9" customHeight="1">
      <c r="A4" s="147"/>
    </row>
    <row r="5" spans="1:5" s="141" customFormat="1" ht="51.75" customHeight="1" thickBot="1">
      <c r="A5" s="840" t="s">
        <v>547</v>
      </c>
      <c r="B5" s="841"/>
      <c r="C5" s="841"/>
      <c r="D5" s="841"/>
      <c r="E5" s="841"/>
    </row>
    <row r="6" spans="1:5" s="146" customFormat="1" ht="24" customHeight="1">
      <c r="A6" s="842" t="s">
        <v>133</v>
      </c>
      <c r="B6" s="844" t="s">
        <v>297</v>
      </c>
      <c r="C6" s="844" t="s">
        <v>298</v>
      </c>
      <c r="D6" s="846" t="s">
        <v>385</v>
      </c>
      <c r="E6" s="838" t="s">
        <v>299</v>
      </c>
    </row>
    <row r="7" spans="1:5" s="146" customFormat="1" ht="42.75" customHeight="1" thickBot="1">
      <c r="A7" s="843"/>
      <c r="B7" s="845"/>
      <c r="C7" s="845"/>
      <c r="D7" s="847"/>
      <c r="E7" s="839"/>
    </row>
    <row r="8" spans="1:5" ht="120" customHeight="1">
      <c r="A8" s="376">
        <v>1</v>
      </c>
      <c r="B8" s="377">
        <v>43952</v>
      </c>
      <c r="C8" s="377" t="s">
        <v>690</v>
      </c>
      <c r="D8" s="377" t="s">
        <v>691</v>
      </c>
      <c r="E8" s="378" t="s">
        <v>680</v>
      </c>
    </row>
    <row r="9" spans="1:5" ht="120" customHeight="1">
      <c r="A9" s="184">
        <v>2</v>
      </c>
      <c r="B9" s="177">
        <v>43983</v>
      </c>
      <c r="C9" s="175" t="s">
        <v>690</v>
      </c>
      <c r="D9" s="177" t="s">
        <v>692</v>
      </c>
      <c r="E9" s="185" t="s">
        <v>680</v>
      </c>
    </row>
    <row r="10" spans="1:5" ht="120" customHeight="1">
      <c r="A10" s="184">
        <v>3</v>
      </c>
      <c r="B10" s="177">
        <v>44013</v>
      </c>
      <c r="C10" s="175" t="s">
        <v>690</v>
      </c>
      <c r="D10" s="177" t="s">
        <v>693</v>
      </c>
      <c r="E10" s="185" t="s">
        <v>680</v>
      </c>
    </row>
    <row r="11" spans="1:5" ht="120" customHeight="1">
      <c r="A11" s="184">
        <v>4</v>
      </c>
      <c r="B11" s="177">
        <v>44044</v>
      </c>
      <c r="C11" s="175" t="s">
        <v>690</v>
      </c>
      <c r="D11" s="177" t="s">
        <v>694</v>
      </c>
      <c r="E11" s="185" t="s">
        <v>680</v>
      </c>
    </row>
    <row r="12" spans="1:5" ht="120" customHeight="1" thickBot="1">
      <c r="A12" s="186">
        <v>5</v>
      </c>
      <c r="B12" s="188">
        <v>44075</v>
      </c>
      <c r="C12" s="188" t="s">
        <v>690</v>
      </c>
      <c r="D12" s="188" t="s">
        <v>695</v>
      </c>
      <c r="E12" s="501" t="s">
        <v>680</v>
      </c>
    </row>
    <row r="13" s="174" customFormat="1" ht="27" customHeight="1">
      <c r="B13" s="174" t="s">
        <v>300</v>
      </c>
    </row>
    <row r="14" s="174" customFormat="1" ht="15.75"/>
    <row r="15" s="64" customFormat="1" ht="12.75"/>
    <row r="16" s="64" customFormat="1" ht="12.75"/>
    <row r="17" s="64" customFormat="1" ht="12.75"/>
    <row r="18" s="64" customFormat="1" ht="12.75"/>
    <row r="19" s="64" customFormat="1" ht="12.75"/>
    <row r="20" s="64" customFormat="1" ht="12.75"/>
    <row r="21" s="64" customFormat="1" ht="12.75"/>
    <row r="22" s="64" customFormat="1" ht="12.75"/>
    <row r="23" s="64" customFormat="1" ht="12.75"/>
    <row r="24" s="64" customFormat="1" ht="12.75"/>
    <row r="25" s="64" customFormat="1" ht="12.75"/>
    <row r="26" s="64" customFormat="1" ht="12.75"/>
    <row r="27" s="64" customFormat="1" ht="12.75"/>
    <row r="28" s="64" customFormat="1" ht="12.75"/>
    <row r="29" s="64" customFormat="1" ht="12.75"/>
    <row r="30" s="64" customFormat="1" ht="12.75"/>
    <row r="31" s="64" customFormat="1" ht="12.75"/>
    <row r="32" s="64" customFormat="1" ht="12.75"/>
  </sheetData>
  <sheetProtection/>
  <mergeCells count="6">
    <mergeCell ref="E6:E7"/>
    <mergeCell ref="A5:E5"/>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dimension ref="B2:AI24"/>
  <sheetViews>
    <sheetView view="pageBreakPreview" zoomScaleSheetLayoutView="100" zoomScalePageLayoutView="0" workbookViewId="0" topLeftCell="A1">
      <selection activeCell="X11" sqref="X11:AD11"/>
    </sheetView>
  </sheetViews>
  <sheetFormatPr defaultColWidth="9.00390625" defaultRowHeight="13.5"/>
  <cols>
    <col min="1" max="34" width="2.50390625" style="1" customWidth="1"/>
    <col min="35" max="35" width="2.375" style="1" customWidth="1"/>
    <col min="36" max="16384" width="9.00390625" style="1" customWidth="1"/>
  </cols>
  <sheetData>
    <row r="1" ht="13.5" thickBot="1"/>
    <row r="2" spans="2:35" ht="13.5" customHeight="1">
      <c r="B2" s="670" t="s">
        <v>637</v>
      </c>
      <c r="C2" s="509"/>
      <c r="D2" s="509"/>
      <c r="E2" s="509"/>
      <c r="F2" s="509"/>
      <c r="G2" s="509"/>
      <c r="H2" s="509"/>
      <c r="I2" s="509"/>
      <c r="J2" s="509"/>
      <c r="K2" s="509"/>
      <c r="L2" s="509"/>
      <c r="M2" s="510"/>
      <c r="Q2" s="54" t="s">
        <v>602</v>
      </c>
      <c r="R2" s="29"/>
      <c r="S2" s="29"/>
      <c r="T2" s="29"/>
      <c r="U2" s="29"/>
      <c r="V2" s="29"/>
      <c r="W2" s="29"/>
      <c r="X2" s="29"/>
      <c r="Y2" s="29"/>
      <c r="Z2" s="29"/>
      <c r="AA2" s="29"/>
      <c r="AB2" s="29"/>
      <c r="AC2" s="29"/>
      <c r="AD2" s="29"/>
      <c r="AE2" s="29"/>
      <c r="AF2" s="29"/>
      <c r="AG2" s="29"/>
      <c r="AH2" s="29"/>
      <c r="AI2" s="30"/>
    </row>
    <row r="3" spans="2:35" ht="13.5" customHeight="1" thickBot="1">
      <c r="B3" s="511"/>
      <c r="C3" s="512"/>
      <c r="D3" s="512"/>
      <c r="E3" s="512"/>
      <c r="F3" s="512"/>
      <c r="G3" s="512"/>
      <c r="H3" s="512"/>
      <c r="I3" s="512"/>
      <c r="J3" s="512"/>
      <c r="K3" s="512"/>
      <c r="L3" s="512"/>
      <c r="M3" s="513"/>
      <c r="Q3" s="483" t="s">
        <v>638</v>
      </c>
      <c r="R3" s="28"/>
      <c r="S3" s="28"/>
      <c r="T3" s="28"/>
      <c r="U3" s="28"/>
      <c r="V3" s="28"/>
      <c r="W3" s="28"/>
      <c r="X3" s="28"/>
      <c r="Y3" s="28"/>
      <c r="Z3" s="28"/>
      <c r="AA3" s="28"/>
      <c r="AB3" s="28"/>
      <c r="AC3" s="32"/>
      <c r="AD3" s="32"/>
      <c r="AE3" s="32"/>
      <c r="AF3" s="32"/>
      <c r="AG3" s="32"/>
      <c r="AH3" s="32"/>
      <c r="AI3" s="33"/>
    </row>
    <row r="4" spans="2:32" ht="13.5" customHeight="1" thickBot="1">
      <c r="B4" s="514"/>
      <c r="C4" s="515"/>
      <c r="D4" s="515"/>
      <c r="E4" s="515"/>
      <c r="F4" s="515"/>
      <c r="G4" s="515"/>
      <c r="H4" s="515"/>
      <c r="I4" s="515"/>
      <c r="J4" s="515"/>
      <c r="K4" s="515"/>
      <c r="L4" s="515"/>
      <c r="M4" s="516"/>
      <c r="U4" s="39" t="s">
        <v>193</v>
      </c>
      <c r="V4" s="29"/>
      <c r="W4" s="29"/>
      <c r="X4" s="29"/>
      <c r="Y4" s="29"/>
      <c r="Z4" s="29"/>
      <c r="AA4" s="29"/>
      <c r="AB4" s="29"/>
      <c r="AC4" s="28"/>
      <c r="AD4" s="28"/>
      <c r="AE4" s="28"/>
      <c r="AF4" s="28"/>
    </row>
    <row r="6" spans="2:33" ht="13.5" customHeight="1">
      <c r="B6" s="522" t="s">
        <v>53</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43</v>
      </c>
    </row>
    <row r="10" ht="13.5" thickBot="1"/>
    <row r="11" spans="2:33" ht="40.5" customHeight="1" thickBot="1" thickTop="1">
      <c r="B11" s="523" t="s">
        <v>42</v>
      </c>
      <c r="C11" s="524"/>
      <c r="D11" s="764" t="s">
        <v>478</v>
      </c>
      <c r="E11" s="764"/>
      <c r="F11" s="764"/>
      <c r="G11" s="764"/>
      <c r="H11" s="764"/>
      <c r="I11" s="764"/>
      <c r="J11" s="764"/>
      <c r="K11" s="764"/>
      <c r="L11" s="764"/>
      <c r="M11" s="764"/>
      <c r="N11" s="764"/>
      <c r="O11" s="764"/>
      <c r="P11" s="764"/>
      <c r="Q11" s="764"/>
      <c r="R11" s="764"/>
      <c r="S11" s="764"/>
      <c r="T11" s="764"/>
      <c r="U11" s="764"/>
      <c r="V11" s="764"/>
      <c r="W11" s="765"/>
      <c r="X11" s="834">
        <v>100</v>
      </c>
      <c r="Y11" s="835"/>
      <c r="Z11" s="835"/>
      <c r="AA11" s="835"/>
      <c r="AB11" s="835"/>
      <c r="AC11" s="835"/>
      <c r="AD11" s="835"/>
      <c r="AE11" s="836" t="s">
        <v>11</v>
      </c>
      <c r="AF11" s="836"/>
      <c r="AG11" s="837"/>
    </row>
    <row r="12" spans="2:34" ht="40.5" customHeight="1" thickTop="1">
      <c r="B12" s="752" t="s">
        <v>39</v>
      </c>
      <c r="C12" s="753"/>
      <c r="D12" s="766" t="s">
        <v>479</v>
      </c>
      <c r="E12" s="766"/>
      <c r="F12" s="766"/>
      <c r="G12" s="766"/>
      <c r="H12" s="766"/>
      <c r="I12" s="766"/>
      <c r="J12" s="766"/>
      <c r="K12" s="766"/>
      <c r="L12" s="766"/>
      <c r="M12" s="766"/>
      <c r="N12" s="766"/>
      <c r="O12" s="766"/>
      <c r="P12" s="766"/>
      <c r="Q12" s="766"/>
      <c r="R12" s="766"/>
      <c r="S12" s="766"/>
      <c r="T12" s="766"/>
      <c r="U12" s="766"/>
      <c r="V12" s="766"/>
      <c r="W12" s="743"/>
      <c r="X12" s="848">
        <f>'2-11別1'!C25</f>
        <v>5</v>
      </c>
      <c r="Y12" s="849"/>
      <c r="Z12" s="849"/>
      <c r="AA12" s="849"/>
      <c r="AB12" s="849"/>
      <c r="AC12" s="849"/>
      <c r="AD12" s="849"/>
      <c r="AE12" s="850" t="s">
        <v>11</v>
      </c>
      <c r="AF12" s="850"/>
      <c r="AG12" s="850"/>
      <c r="AH12" s="502"/>
    </row>
    <row r="13" spans="2:33" ht="40.5" customHeight="1">
      <c r="B13" s="752" t="s">
        <v>44</v>
      </c>
      <c r="C13" s="753"/>
      <c r="D13" s="766" t="s">
        <v>45</v>
      </c>
      <c r="E13" s="766"/>
      <c r="F13" s="766"/>
      <c r="G13" s="766"/>
      <c r="H13" s="766"/>
      <c r="I13" s="766"/>
      <c r="J13" s="766"/>
      <c r="K13" s="766"/>
      <c r="L13" s="766"/>
      <c r="M13" s="766"/>
      <c r="N13" s="766"/>
      <c r="O13" s="766"/>
      <c r="P13" s="766"/>
      <c r="Q13" s="766"/>
      <c r="R13" s="766"/>
      <c r="S13" s="766"/>
      <c r="T13" s="766"/>
      <c r="U13" s="766"/>
      <c r="V13" s="766"/>
      <c r="W13" s="743"/>
      <c r="X13" s="851">
        <f>IF(ISERROR(X12/X11),0,ROUNDDOWN((X12/X11)*100,1))</f>
        <v>5</v>
      </c>
      <c r="Y13" s="852"/>
      <c r="Z13" s="852"/>
      <c r="AA13" s="852"/>
      <c r="AB13" s="852"/>
      <c r="AC13" s="852"/>
      <c r="AD13" s="852"/>
      <c r="AE13" s="853" t="s">
        <v>13</v>
      </c>
      <c r="AF13" s="853"/>
      <c r="AG13" s="854"/>
    </row>
    <row r="14" spans="2:33" ht="40.5" customHeight="1">
      <c r="B14" s="751" t="s">
        <v>24</v>
      </c>
      <c r="C14" s="660"/>
      <c r="D14" s="660"/>
      <c r="E14" s="660"/>
      <c r="F14" s="660"/>
      <c r="G14" s="660"/>
      <c r="H14" s="660"/>
      <c r="I14" s="660"/>
      <c r="J14" s="660"/>
      <c r="K14" s="660"/>
      <c r="L14" s="660"/>
      <c r="M14" s="660"/>
      <c r="N14" s="660"/>
      <c r="O14" s="660"/>
      <c r="P14" s="660"/>
      <c r="Q14" s="660"/>
      <c r="R14" s="660"/>
      <c r="S14" s="660"/>
      <c r="T14" s="660"/>
      <c r="U14" s="660"/>
      <c r="V14" s="660"/>
      <c r="W14" s="660"/>
      <c r="X14" s="855" t="str">
        <f>IF(X12&gt;X11,"エラー",IF(X13&gt;=5,"算定可","算定不可"))</f>
        <v>算定可</v>
      </c>
      <c r="Y14" s="855"/>
      <c r="Z14" s="855"/>
      <c r="AA14" s="855"/>
      <c r="AB14" s="855"/>
      <c r="AC14" s="855"/>
      <c r="AD14" s="855"/>
      <c r="AE14" s="855"/>
      <c r="AF14" s="855"/>
      <c r="AG14" s="856"/>
    </row>
    <row r="15" spans="2:33" ht="40.5" customHeight="1" thickBot="1">
      <c r="B15" s="749" t="s">
        <v>25</v>
      </c>
      <c r="C15" s="750"/>
      <c r="D15" s="750"/>
      <c r="E15" s="750"/>
      <c r="F15" s="750"/>
      <c r="G15" s="750"/>
      <c r="H15" s="750"/>
      <c r="I15" s="750"/>
      <c r="J15" s="750"/>
      <c r="K15" s="750"/>
      <c r="L15" s="750"/>
      <c r="M15" s="750"/>
      <c r="N15" s="750"/>
      <c r="O15" s="750"/>
      <c r="P15" s="750"/>
      <c r="Q15" s="750"/>
      <c r="R15" s="750"/>
      <c r="S15" s="750"/>
      <c r="T15" s="750"/>
      <c r="U15" s="750"/>
      <c r="V15" s="750"/>
      <c r="W15" s="750"/>
      <c r="X15" s="19"/>
      <c r="Y15" s="20"/>
      <c r="Z15" s="20"/>
      <c r="AA15" s="20"/>
      <c r="AB15" s="20"/>
      <c r="AC15" s="20">
        <f>IF(X14="算定可",5,0)</f>
        <v>5</v>
      </c>
      <c r="AD15" s="20"/>
      <c r="AE15" s="20"/>
      <c r="AF15" s="20"/>
      <c r="AG15" s="21"/>
    </row>
    <row r="17" ht="12.75">
      <c r="B17" s="1" t="s">
        <v>37</v>
      </c>
    </row>
    <row r="18" spans="3:5" ht="12.75">
      <c r="C18" s="1" t="s">
        <v>115</v>
      </c>
      <c r="E18" s="1" t="s">
        <v>8</v>
      </c>
    </row>
    <row r="19" spans="3:5" ht="12.75">
      <c r="C19" s="1" t="s">
        <v>115</v>
      </c>
      <c r="E19" s="1" t="s">
        <v>116</v>
      </c>
    </row>
    <row r="20" ht="12.75">
      <c r="D20" s="1" t="s">
        <v>117</v>
      </c>
    </row>
    <row r="21" spans="3:5" ht="12.75">
      <c r="C21" s="1" t="s">
        <v>118</v>
      </c>
      <c r="E21" s="1" t="s">
        <v>119</v>
      </c>
    </row>
    <row r="22" ht="13.5" thickBot="1"/>
    <row r="23" spans="2:34" ht="30" customHeight="1">
      <c r="B23" s="327" t="s">
        <v>380</v>
      </c>
      <c r="C23" s="328"/>
      <c r="D23" s="328"/>
      <c r="E23" s="328"/>
      <c r="F23" s="328"/>
      <c r="G23" s="328"/>
      <c r="H23" s="328"/>
      <c r="I23" s="328"/>
      <c r="J23" s="328"/>
      <c r="K23" s="328"/>
      <c r="L23" s="328"/>
      <c r="M23" s="328"/>
      <c r="N23" s="328"/>
      <c r="O23" s="328"/>
      <c r="P23" s="328"/>
      <c r="Q23" s="328"/>
      <c r="R23" s="328"/>
      <c r="S23" s="328"/>
      <c r="T23" s="328"/>
      <c r="U23" s="328"/>
      <c r="V23" s="329"/>
      <c r="W23" s="329"/>
      <c r="X23" s="329"/>
      <c r="Y23" s="329"/>
      <c r="Z23" s="329"/>
      <c r="AA23" s="329"/>
      <c r="AB23" s="329"/>
      <c r="AC23" s="329"/>
      <c r="AD23" s="329"/>
      <c r="AE23" s="329"/>
      <c r="AF23" s="329"/>
      <c r="AG23" s="330"/>
      <c r="AH23" s="299"/>
    </row>
    <row r="24" spans="2:34" ht="30" customHeight="1" thickBot="1">
      <c r="B24" s="331"/>
      <c r="C24" s="332" t="s">
        <v>249</v>
      </c>
      <c r="D24" s="332"/>
      <c r="E24" s="332" t="s">
        <v>386</v>
      </c>
      <c r="F24" s="332"/>
      <c r="G24" s="332"/>
      <c r="H24" s="332"/>
      <c r="I24" s="332"/>
      <c r="J24" s="332"/>
      <c r="K24" s="332"/>
      <c r="L24" s="332"/>
      <c r="M24" s="332"/>
      <c r="N24" s="332"/>
      <c r="O24" s="332"/>
      <c r="P24" s="332"/>
      <c r="Q24" s="332"/>
      <c r="R24" s="332"/>
      <c r="S24" s="332"/>
      <c r="T24" s="332"/>
      <c r="U24" s="332"/>
      <c r="V24" s="333"/>
      <c r="W24" s="333"/>
      <c r="X24" s="333"/>
      <c r="Y24" s="333"/>
      <c r="Z24" s="333"/>
      <c r="AA24" s="333"/>
      <c r="AB24" s="333"/>
      <c r="AC24" s="333"/>
      <c r="AD24" s="333"/>
      <c r="AE24" s="333"/>
      <c r="AF24" s="333"/>
      <c r="AG24" s="334"/>
      <c r="AH24" s="299"/>
    </row>
  </sheetData>
  <sheetProtection password="CC3D" sheet="1" selectLockedCells="1"/>
  <mergeCells count="17">
    <mergeCell ref="B15:W15"/>
    <mergeCell ref="B13:C13"/>
    <mergeCell ref="D13:W13"/>
    <mergeCell ref="X13:AD13"/>
    <mergeCell ref="AE13:AG13"/>
    <mergeCell ref="B14:W14"/>
    <mergeCell ref="X14:AG14"/>
    <mergeCell ref="B2:M4"/>
    <mergeCell ref="X12:AD12"/>
    <mergeCell ref="AE11:AG11"/>
    <mergeCell ref="AE12:AG12"/>
    <mergeCell ref="B11:C11"/>
    <mergeCell ref="B12:C12"/>
    <mergeCell ref="D11:W11"/>
    <mergeCell ref="D12:W12"/>
    <mergeCell ref="B6:AG7"/>
    <mergeCell ref="X11:AD11"/>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8">
      <selection activeCell="A30" sqref="A30"/>
    </sheetView>
  </sheetViews>
  <sheetFormatPr defaultColWidth="9.00390625" defaultRowHeight="13.5"/>
  <cols>
    <col min="1" max="1" width="11.00390625" style="235" customWidth="1"/>
    <col min="2" max="2" width="3.50390625" style="235" customWidth="1"/>
    <col min="3" max="3" width="14.50390625" style="235" customWidth="1"/>
    <col min="4" max="5" width="3.375" style="235" customWidth="1"/>
    <col min="6" max="6" width="3.25390625" style="235" customWidth="1"/>
    <col min="7" max="31" width="3.375" style="235" customWidth="1"/>
    <col min="32" max="34" width="6.625" style="235" customWidth="1"/>
    <col min="35" max="35" width="24.375" style="235" customWidth="1"/>
    <col min="36" max="16384" width="9.00390625" style="235" customWidth="1"/>
  </cols>
  <sheetData>
    <row r="1" spans="1:35" ht="24.75" customHeight="1">
      <c r="A1" s="285" t="s">
        <v>431</v>
      </c>
      <c r="AA1" s="353"/>
      <c r="AB1" s="354"/>
      <c r="AC1" s="354"/>
      <c r="AD1" s="354"/>
      <c r="AE1" s="354"/>
      <c r="AF1" s="354"/>
      <c r="AG1" s="354"/>
      <c r="AH1" s="354"/>
      <c r="AI1" s="354"/>
    </row>
    <row r="2" spans="1:38" ht="15.75" customHeight="1">
      <c r="A2" s="236" t="s">
        <v>354</v>
      </c>
      <c r="B2" s="237"/>
      <c r="C2" s="237"/>
      <c r="D2" s="237"/>
      <c r="E2" s="237"/>
      <c r="F2" s="237"/>
      <c r="G2" s="237"/>
      <c r="K2" s="238"/>
      <c r="L2" s="238"/>
      <c r="M2" s="286" t="s">
        <v>378</v>
      </c>
      <c r="N2" s="287"/>
      <c r="O2" s="288"/>
      <c r="P2" s="288"/>
      <c r="Q2" s="288"/>
      <c r="R2" s="237"/>
      <c r="S2" s="237"/>
      <c r="T2" s="237"/>
      <c r="U2" s="237"/>
      <c r="V2" s="240"/>
      <c r="W2" s="237"/>
      <c r="X2" s="237"/>
      <c r="Y2" s="237"/>
      <c r="Z2" s="237"/>
      <c r="AA2" s="237"/>
      <c r="AB2" s="237"/>
      <c r="AC2" s="237"/>
      <c r="AD2" s="237"/>
      <c r="AE2" s="237"/>
      <c r="AF2" s="237"/>
      <c r="AG2" s="237"/>
      <c r="AH2" s="237"/>
      <c r="AI2" s="237"/>
      <c r="AJ2" s="237"/>
      <c r="AK2" s="237"/>
      <c r="AL2" s="237"/>
    </row>
    <row r="3" spans="1:38" ht="15.75" customHeight="1" thickBot="1">
      <c r="A3" s="236"/>
      <c r="B3" s="237"/>
      <c r="C3" s="237"/>
      <c r="D3" s="237"/>
      <c r="E3" s="237"/>
      <c r="F3" s="237"/>
      <c r="G3" s="237"/>
      <c r="K3" s="238"/>
      <c r="L3" s="238"/>
      <c r="M3" s="286"/>
      <c r="N3" s="287"/>
      <c r="O3" s="288"/>
      <c r="P3" s="288"/>
      <c r="Q3" s="288"/>
      <c r="R3" s="237"/>
      <c r="S3" s="237"/>
      <c r="T3" s="237"/>
      <c r="U3" s="237"/>
      <c r="V3" s="240"/>
      <c r="W3" s="237"/>
      <c r="X3" s="237"/>
      <c r="Y3" s="237"/>
      <c r="Z3" s="237"/>
      <c r="AA3" s="237"/>
      <c r="AB3" s="237"/>
      <c r="AC3" s="237"/>
      <c r="AD3" s="237"/>
      <c r="AE3" s="237"/>
      <c r="AF3" s="237"/>
      <c r="AG3" s="237"/>
      <c r="AH3" s="237"/>
      <c r="AI3" s="237"/>
      <c r="AJ3" s="237"/>
      <c r="AK3" s="237"/>
      <c r="AL3" s="237"/>
    </row>
    <row r="4" spans="1:38" ht="24" customHeight="1" thickBot="1">
      <c r="A4" s="587" t="s">
        <v>580</v>
      </c>
      <c r="B4" s="588"/>
      <c r="C4" s="588"/>
      <c r="D4" s="588"/>
      <c r="E4" s="588"/>
      <c r="F4" s="588"/>
      <c r="G4" s="588"/>
      <c r="H4" s="588"/>
      <c r="I4" s="588"/>
      <c r="J4" s="588"/>
      <c r="K4" s="588"/>
      <c r="L4" s="588"/>
      <c r="M4" s="588"/>
      <c r="N4" s="588"/>
      <c r="O4" s="588"/>
      <c r="P4" s="589"/>
      <c r="Q4" s="288"/>
      <c r="R4" s="237"/>
      <c r="S4" s="237"/>
      <c r="T4" s="237"/>
      <c r="U4" s="237"/>
      <c r="V4" s="240"/>
      <c r="W4" s="237"/>
      <c r="X4" s="237"/>
      <c r="Y4" s="237"/>
      <c r="Z4" s="237"/>
      <c r="AA4" s="237"/>
      <c r="AB4" s="237"/>
      <c r="AC4" s="237"/>
      <c r="AD4" s="237"/>
      <c r="AE4" s="237"/>
      <c r="AF4" s="237"/>
      <c r="AG4" s="237"/>
      <c r="AH4" s="237"/>
      <c r="AI4" s="237"/>
      <c r="AJ4" s="237"/>
      <c r="AK4" s="237"/>
      <c r="AL4" s="237"/>
    </row>
    <row r="5" spans="1:38" ht="15.75" customHeight="1" thickBot="1">
      <c r="A5" s="241"/>
      <c r="B5" s="242"/>
      <c r="C5" s="237"/>
      <c r="D5" s="237"/>
      <c r="E5" s="237"/>
      <c r="F5" s="237"/>
      <c r="G5" s="237"/>
      <c r="H5" s="238"/>
      <c r="I5" s="238"/>
      <c r="J5" s="238"/>
      <c r="K5" s="238"/>
      <c r="L5" s="238"/>
      <c r="M5" s="238"/>
      <c r="N5" s="238"/>
      <c r="Q5" s="240"/>
      <c r="R5" s="237"/>
      <c r="S5" s="237"/>
      <c r="T5" s="237"/>
      <c r="U5" s="237"/>
      <c r="V5" s="240"/>
      <c r="W5" s="237"/>
      <c r="X5" s="237"/>
      <c r="Y5" s="237"/>
      <c r="Z5" s="237"/>
      <c r="AA5" s="237"/>
      <c r="AB5" s="237"/>
      <c r="AC5" s="237"/>
      <c r="AD5" s="237"/>
      <c r="AE5" s="237"/>
      <c r="AF5" s="237"/>
      <c r="AG5" s="237"/>
      <c r="AH5" s="237"/>
      <c r="AI5" s="237"/>
      <c r="AJ5" s="237"/>
      <c r="AK5" s="237"/>
      <c r="AL5" s="237"/>
    </row>
    <row r="6" spans="1:37" ht="21" customHeight="1">
      <c r="A6" s="243"/>
      <c r="B6" s="244" t="s">
        <v>355</v>
      </c>
      <c r="C6" s="245"/>
      <c r="D6" s="246" t="s">
        <v>356</v>
      </c>
      <c r="E6" s="247"/>
      <c r="F6" s="248"/>
      <c r="G6" s="247"/>
      <c r="H6" s="247"/>
      <c r="I6" s="247"/>
      <c r="J6" s="247"/>
      <c r="K6" s="249" t="s">
        <v>357</v>
      </c>
      <c r="L6" s="250"/>
      <c r="M6" s="250"/>
      <c r="N6" s="250"/>
      <c r="O6" s="250"/>
      <c r="P6" s="250"/>
      <c r="Q6" s="250"/>
      <c r="R6" s="249" t="s">
        <v>358</v>
      </c>
      <c r="S6" s="250"/>
      <c r="T6" s="250"/>
      <c r="U6" s="250"/>
      <c r="V6" s="250"/>
      <c r="W6" s="250"/>
      <c r="X6" s="250"/>
      <c r="Y6" s="249" t="s">
        <v>359</v>
      </c>
      <c r="Z6" s="250"/>
      <c r="AA6" s="250"/>
      <c r="AB6" s="250"/>
      <c r="AC6" s="250"/>
      <c r="AD6" s="250"/>
      <c r="AE6" s="250"/>
      <c r="AF6" s="251"/>
      <c r="AG6" s="252" t="s">
        <v>360</v>
      </c>
      <c r="AH6" s="253" t="s">
        <v>361</v>
      </c>
      <c r="AI6" s="254"/>
      <c r="AJ6" s="237"/>
      <c r="AK6" s="237"/>
    </row>
    <row r="7" spans="1:37" ht="21" customHeight="1">
      <c r="A7" s="255" t="s">
        <v>362</v>
      </c>
      <c r="B7" s="256" t="s">
        <v>363</v>
      </c>
      <c r="C7" s="257" t="s">
        <v>364</v>
      </c>
      <c r="D7" s="258">
        <v>1</v>
      </c>
      <c r="E7" s="258">
        <v>2</v>
      </c>
      <c r="F7" s="258">
        <v>3</v>
      </c>
      <c r="G7" s="258">
        <v>4</v>
      </c>
      <c r="H7" s="258">
        <v>5</v>
      </c>
      <c r="I7" s="258">
        <v>6</v>
      </c>
      <c r="J7" s="258">
        <v>7</v>
      </c>
      <c r="K7" s="259">
        <v>8</v>
      </c>
      <c r="L7" s="258">
        <v>9</v>
      </c>
      <c r="M7" s="258">
        <v>10</v>
      </c>
      <c r="N7" s="258">
        <v>11</v>
      </c>
      <c r="O7" s="258">
        <v>12</v>
      </c>
      <c r="P7" s="258">
        <v>13</v>
      </c>
      <c r="Q7" s="258">
        <v>14</v>
      </c>
      <c r="R7" s="259">
        <v>15</v>
      </c>
      <c r="S7" s="258">
        <v>16</v>
      </c>
      <c r="T7" s="258">
        <v>17</v>
      </c>
      <c r="U7" s="258">
        <v>18</v>
      </c>
      <c r="V7" s="258">
        <v>19</v>
      </c>
      <c r="W7" s="258">
        <v>20</v>
      </c>
      <c r="X7" s="258">
        <v>21</v>
      </c>
      <c r="Y7" s="259">
        <v>22</v>
      </c>
      <c r="Z7" s="258">
        <v>23</v>
      </c>
      <c r="AA7" s="258">
        <v>24</v>
      </c>
      <c r="AB7" s="258">
        <v>25</v>
      </c>
      <c r="AC7" s="258">
        <v>26</v>
      </c>
      <c r="AD7" s="258">
        <v>27</v>
      </c>
      <c r="AE7" s="260">
        <v>28</v>
      </c>
      <c r="AF7" s="261" t="s">
        <v>365</v>
      </c>
      <c r="AG7" s="262" t="s">
        <v>366</v>
      </c>
      <c r="AH7" s="263" t="s">
        <v>367</v>
      </c>
      <c r="AI7" s="264" t="s">
        <v>368</v>
      </c>
      <c r="AJ7" s="237"/>
      <c r="AK7" s="237"/>
    </row>
    <row r="8" spans="1:37" ht="21" customHeight="1" thickBot="1">
      <c r="A8" s="265"/>
      <c r="B8" s="266"/>
      <c r="C8" s="267"/>
      <c r="D8" s="355" t="s">
        <v>434</v>
      </c>
      <c r="E8" s="355" t="s">
        <v>435</v>
      </c>
      <c r="F8" s="355" t="s">
        <v>436</v>
      </c>
      <c r="G8" s="355" t="s">
        <v>437</v>
      </c>
      <c r="H8" s="355" t="s">
        <v>7</v>
      </c>
      <c r="I8" s="355" t="s">
        <v>438</v>
      </c>
      <c r="J8" s="355" t="s">
        <v>439</v>
      </c>
      <c r="K8" s="355" t="s">
        <v>434</v>
      </c>
      <c r="L8" s="355" t="s">
        <v>435</v>
      </c>
      <c r="M8" s="355" t="s">
        <v>436</v>
      </c>
      <c r="N8" s="355" t="s">
        <v>437</v>
      </c>
      <c r="O8" s="355" t="s">
        <v>7</v>
      </c>
      <c r="P8" s="355" t="s">
        <v>438</v>
      </c>
      <c r="Q8" s="355" t="s">
        <v>439</v>
      </c>
      <c r="R8" s="355" t="s">
        <v>434</v>
      </c>
      <c r="S8" s="355" t="s">
        <v>435</v>
      </c>
      <c r="T8" s="355" t="s">
        <v>436</v>
      </c>
      <c r="U8" s="355" t="s">
        <v>437</v>
      </c>
      <c r="V8" s="355" t="s">
        <v>7</v>
      </c>
      <c r="W8" s="355" t="s">
        <v>438</v>
      </c>
      <c r="X8" s="355" t="s">
        <v>439</v>
      </c>
      <c r="Y8" s="355" t="s">
        <v>434</v>
      </c>
      <c r="Z8" s="355" t="s">
        <v>435</v>
      </c>
      <c r="AA8" s="355" t="s">
        <v>436</v>
      </c>
      <c r="AB8" s="355" t="s">
        <v>437</v>
      </c>
      <c r="AC8" s="355" t="s">
        <v>7</v>
      </c>
      <c r="AD8" s="355" t="s">
        <v>438</v>
      </c>
      <c r="AE8" s="355" t="s">
        <v>439</v>
      </c>
      <c r="AF8" s="268" t="s">
        <v>369</v>
      </c>
      <c r="AG8" s="269" t="s">
        <v>370</v>
      </c>
      <c r="AH8" s="270" t="s">
        <v>371</v>
      </c>
      <c r="AI8" s="271"/>
      <c r="AJ8" s="237"/>
      <c r="AK8" s="237"/>
    </row>
    <row r="9" spans="1:37" ht="21" customHeight="1">
      <c r="A9" s="350"/>
      <c r="B9" s="356"/>
      <c r="C9" s="351"/>
      <c r="D9" s="361"/>
      <c r="E9" s="361"/>
      <c r="F9" s="361"/>
      <c r="G9" s="361"/>
      <c r="H9" s="361"/>
      <c r="I9" s="361"/>
      <c r="J9" s="356"/>
      <c r="K9" s="350"/>
      <c r="L9" s="356"/>
      <c r="M9" s="356"/>
      <c r="N9" s="356"/>
      <c r="O9" s="356"/>
      <c r="P9" s="356"/>
      <c r="Q9" s="356"/>
      <c r="R9" s="350"/>
      <c r="S9" s="356"/>
      <c r="T9" s="356"/>
      <c r="U9" s="356"/>
      <c r="V9" s="356"/>
      <c r="W9" s="356"/>
      <c r="X9" s="356"/>
      <c r="Y9" s="350"/>
      <c r="Z9" s="356"/>
      <c r="AA9" s="356"/>
      <c r="AB9" s="356"/>
      <c r="AC9" s="356"/>
      <c r="AD9" s="356"/>
      <c r="AE9" s="359"/>
      <c r="AF9" s="272"/>
      <c r="AG9" s="273"/>
      <c r="AH9" s="254"/>
      <c r="AI9" s="274"/>
      <c r="AJ9" s="237"/>
      <c r="AK9" s="237"/>
    </row>
    <row r="10" spans="1:37" ht="21" customHeight="1">
      <c r="A10" s="352"/>
      <c r="B10" s="357"/>
      <c r="C10" s="358"/>
      <c r="D10" s="352"/>
      <c r="E10" s="357"/>
      <c r="F10" s="357"/>
      <c r="G10" s="357"/>
      <c r="H10" s="357"/>
      <c r="I10" s="357"/>
      <c r="J10" s="357"/>
      <c r="K10" s="352"/>
      <c r="L10" s="357"/>
      <c r="M10" s="357"/>
      <c r="N10" s="357"/>
      <c r="O10" s="357"/>
      <c r="P10" s="357"/>
      <c r="Q10" s="357"/>
      <c r="R10" s="352"/>
      <c r="S10" s="357"/>
      <c r="T10" s="357"/>
      <c r="U10" s="357"/>
      <c r="V10" s="357"/>
      <c r="W10" s="357"/>
      <c r="X10" s="357"/>
      <c r="Y10" s="352"/>
      <c r="Z10" s="357"/>
      <c r="AA10" s="357"/>
      <c r="AB10" s="357"/>
      <c r="AC10" s="357"/>
      <c r="AD10" s="357"/>
      <c r="AE10" s="360"/>
      <c r="AF10" s="276"/>
      <c r="AG10" s="277"/>
      <c r="AH10" s="277"/>
      <c r="AI10" s="274"/>
      <c r="AJ10" s="237"/>
      <c r="AK10" s="237"/>
    </row>
    <row r="11" spans="1:37" ht="21" customHeight="1">
      <c r="A11" s="352"/>
      <c r="B11" s="357"/>
      <c r="C11" s="358"/>
      <c r="D11" s="362"/>
      <c r="E11" s="362"/>
      <c r="F11" s="362"/>
      <c r="G11" s="362"/>
      <c r="H11" s="362"/>
      <c r="I11" s="362"/>
      <c r="J11" s="357"/>
      <c r="K11" s="352"/>
      <c r="L11" s="357"/>
      <c r="M11" s="357"/>
      <c r="N11" s="357"/>
      <c r="O11" s="357"/>
      <c r="P11" s="357"/>
      <c r="Q11" s="357"/>
      <c r="R11" s="352"/>
      <c r="S11" s="357"/>
      <c r="T11" s="357"/>
      <c r="U11" s="357"/>
      <c r="V11" s="357"/>
      <c r="W11" s="357"/>
      <c r="X11" s="357"/>
      <c r="Y11" s="352"/>
      <c r="Z11" s="357"/>
      <c r="AA11" s="357"/>
      <c r="AB11" s="357"/>
      <c r="AC11" s="357"/>
      <c r="AD11" s="357"/>
      <c r="AE11" s="360"/>
      <c r="AF11" s="276"/>
      <c r="AG11" s="277"/>
      <c r="AH11" s="277"/>
      <c r="AI11" s="274"/>
      <c r="AJ11" s="237"/>
      <c r="AK11" s="237"/>
    </row>
    <row r="12" spans="1:37" ht="21" customHeight="1">
      <c r="A12" s="352"/>
      <c r="B12" s="357"/>
      <c r="C12" s="358"/>
      <c r="D12" s="357"/>
      <c r="E12" s="357"/>
      <c r="F12" s="357"/>
      <c r="G12" s="357"/>
      <c r="H12" s="357"/>
      <c r="I12" s="258"/>
      <c r="J12" s="258"/>
      <c r="K12" s="259"/>
      <c r="L12" s="258"/>
      <c r="M12" s="258"/>
      <c r="N12" s="258"/>
      <c r="O12" s="258"/>
      <c r="P12" s="258"/>
      <c r="Q12" s="258"/>
      <c r="R12" s="259"/>
      <c r="S12" s="258"/>
      <c r="T12" s="258"/>
      <c r="U12" s="258"/>
      <c r="V12" s="258"/>
      <c r="W12" s="258"/>
      <c r="X12" s="258"/>
      <c r="Y12" s="259"/>
      <c r="Z12" s="258"/>
      <c r="AA12" s="258"/>
      <c r="AB12" s="258"/>
      <c r="AC12" s="258"/>
      <c r="AD12" s="258"/>
      <c r="AE12" s="260"/>
      <c r="AF12" s="276"/>
      <c r="AG12" s="277"/>
      <c r="AH12" s="277"/>
      <c r="AI12" s="274"/>
      <c r="AJ12" s="237"/>
      <c r="AK12" s="237"/>
    </row>
    <row r="13" spans="1:37" ht="21" customHeight="1">
      <c r="A13" s="352"/>
      <c r="B13" s="357"/>
      <c r="C13" s="358"/>
      <c r="D13" s="357"/>
      <c r="E13" s="357"/>
      <c r="F13" s="357"/>
      <c r="G13" s="357"/>
      <c r="H13" s="357"/>
      <c r="I13" s="258"/>
      <c r="J13" s="258"/>
      <c r="K13" s="259"/>
      <c r="L13" s="258"/>
      <c r="M13" s="258"/>
      <c r="N13" s="258"/>
      <c r="O13" s="258"/>
      <c r="P13" s="258"/>
      <c r="Q13" s="258"/>
      <c r="R13" s="259"/>
      <c r="S13" s="258"/>
      <c r="T13" s="258"/>
      <c r="U13" s="258"/>
      <c r="V13" s="258"/>
      <c r="W13" s="258"/>
      <c r="X13" s="258"/>
      <c r="Y13" s="259"/>
      <c r="Z13" s="258"/>
      <c r="AA13" s="258"/>
      <c r="AB13" s="258"/>
      <c r="AC13" s="258"/>
      <c r="AD13" s="258"/>
      <c r="AE13" s="260"/>
      <c r="AF13" s="276"/>
      <c r="AG13" s="277"/>
      <c r="AH13" s="277"/>
      <c r="AI13" s="274"/>
      <c r="AJ13" s="237"/>
      <c r="AK13" s="237"/>
    </row>
    <row r="14" spans="1:37" ht="21" customHeight="1">
      <c r="A14" s="352"/>
      <c r="B14" s="357"/>
      <c r="C14" s="358"/>
      <c r="D14" s="357"/>
      <c r="E14" s="357"/>
      <c r="F14" s="357"/>
      <c r="G14" s="357"/>
      <c r="H14" s="357"/>
      <c r="I14" s="357"/>
      <c r="J14" s="357"/>
      <c r="K14" s="259"/>
      <c r="L14" s="258"/>
      <c r="M14" s="258"/>
      <c r="N14" s="258"/>
      <c r="O14" s="258"/>
      <c r="P14" s="258"/>
      <c r="Q14" s="258"/>
      <c r="R14" s="259"/>
      <c r="S14" s="258"/>
      <c r="T14" s="258"/>
      <c r="U14" s="258"/>
      <c r="V14" s="258"/>
      <c r="W14" s="258"/>
      <c r="X14" s="258"/>
      <c r="Y14" s="259"/>
      <c r="Z14" s="258"/>
      <c r="AA14" s="258"/>
      <c r="AB14" s="258"/>
      <c r="AC14" s="258"/>
      <c r="AD14" s="258"/>
      <c r="AE14" s="260"/>
      <c r="AF14" s="276"/>
      <c r="AG14" s="277"/>
      <c r="AH14" s="277"/>
      <c r="AI14" s="274"/>
      <c r="AJ14" s="237"/>
      <c r="AK14" s="237"/>
    </row>
    <row r="15" spans="1:37" ht="21" customHeight="1">
      <c r="A15" s="352"/>
      <c r="B15" s="357"/>
      <c r="C15" s="358"/>
      <c r="D15" s="357"/>
      <c r="E15" s="357"/>
      <c r="F15" s="357"/>
      <c r="G15" s="357"/>
      <c r="H15" s="357"/>
      <c r="I15" s="357"/>
      <c r="J15" s="357"/>
      <c r="K15" s="259"/>
      <c r="L15" s="258"/>
      <c r="M15" s="258"/>
      <c r="N15" s="258"/>
      <c r="O15" s="258"/>
      <c r="P15" s="258"/>
      <c r="Q15" s="258"/>
      <c r="R15" s="259"/>
      <c r="S15" s="258"/>
      <c r="T15" s="258"/>
      <c r="U15" s="258"/>
      <c r="V15" s="258"/>
      <c r="W15" s="258"/>
      <c r="X15" s="258"/>
      <c r="Y15" s="259"/>
      <c r="Z15" s="258"/>
      <c r="AA15" s="258"/>
      <c r="AB15" s="258"/>
      <c r="AC15" s="258"/>
      <c r="AD15" s="258"/>
      <c r="AE15" s="260"/>
      <c r="AF15" s="276"/>
      <c r="AG15" s="277"/>
      <c r="AH15" s="277"/>
      <c r="AI15" s="274"/>
      <c r="AJ15" s="237"/>
      <c r="AK15" s="237"/>
    </row>
    <row r="16" spans="1:37" ht="21" customHeight="1">
      <c r="A16" s="352"/>
      <c r="B16" s="357"/>
      <c r="C16" s="358"/>
      <c r="D16" s="357"/>
      <c r="E16" s="357"/>
      <c r="F16" s="357"/>
      <c r="G16" s="357"/>
      <c r="H16" s="357"/>
      <c r="I16" s="357"/>
      <c r="J16" s="357"/>
      <c r="K16" s="259"/>
      <c r="L16" s="258"/>
      <c r="M16" s="258"/>
      <c r="N16" s="258"/>
      <c r="O16" s="258"/>
      <c r="P16" s="258"/>
      <c r="Q16" s="258"/>
      <c r="R16" s="259"/>
      <c r="S16" s="258"/>
      <c r="T16" s="258"/>
      <c r="U16" s="258"/>
      <c r="V16" s="258"/>
      <c r="W16" s="258"/>
      <c r="X16" s="258"/>
      <c r="Y16" s="259"/>
      <c r="Z16" s="258"/>
      <c r="AA16" s="258"/>
      <c r="AB16" s="258"/>
      <c r="AC16" s="258"/>
      <c r="AD16" s="258"/>
      <c r="AE16" s="260"/>
      <c r="AF16" s="276"/>
      <c r="AG16" s="277"/>
      <c r="AH16" s="277"/>
      <c r="AI16" s="274"/>
      <c r="AJ16" s="237"/>
      <c r="AK16" s="237"/>
    </row>
    <row r="17" spans="1:37" ht="21" customHeight="1">
      <c r="A17" s="352"/>
      <c r="B17" s="357"/>
      <c r="C17" s="358"/>
      <c r="D17" s="357"/>
      <c r="E17" s="357"/>
      <c r="F17" s="357"/>
      <c r="G17" s="357"/>
      <c r="H17" s="357"/>
      <c r="I17" s="357"/>
      <c r="J17" s="357"/>
      <c r="K17" s="259"/>
      <c r="L17" s="258"/>
      <c r="M17" s="258"/>
      <c r="N17" s="258"/>
      <c r="O17" s="258"/>
      <c r="P17" s="258"/>
      <c r="Q17" s="258"/>
      <c r="R17" s="259"/>
      <c r="S17" s="258"/>
      <c r="T17" s="258"/>
      <c r="U17" s="258"/>
      <c r="V17" s="258"/>
      <c r="W17" s="258"/>
      <c r="X17" s="258"/>
      <c r="Y17" s="259"/>
      <c r="Z17" s="258"/>
      <c r="AA17" s="258"/>
      <c r="AB17" s="278"/>
      <c r="AC17" s="258"/>
      <c r="AD17" s="258"/>
      <c r="AE17" s="260"/>
      <c r="AF17" s="276"/>
      <c r="AG17" s="277"/>
      <c r="AH17" s="277"/>
      <c r="AI17" s="274"/>
      <c r="AJ17" s="237"/>
      <c r="AK17" s="237"/>
    </row>
    <row r="18" spans="1:37" ht="21" customHeight="1">
      <c r="A18" s="352"/>
      <c r="B18" s="357"/>
      <c r="C18" s="358"/>
      <c r="D18" s="258"/>
      <c r="E18" s="258"/>
      <c r="F18" s="357"/>
      <c r="G18" s="357"/>
      <c r="H18" s="258"/>
      <c r="I18" s="258"/>
      <c r="J18" s="258"/>
      <c r="K18" s="259"/>
      <c r="L18" s="258"/>
      <c r="M18" s="258"/>
      <c r="N18" s="258"/>
      <c r="O18" s="258"/>
      <c r="P18" s="258"/>
      <c r="Q18" s="258"/>
      <c r="R18" s="259"/>
      <c r="S18" s="258"/>
      <c r="T18" s="258"/>
      <c r="U18" s="258"/>
      <c r="V18" s="258"/>
      <c r="W18" s="258"/>
      <c r="X18" s="258"/>
      <c r="Y18" s="259"/>
      <c r="Z18" s="258"/>
      <c r="AA18" s="258"/>
      <c r="AB18" s="258"/>
      <c r="AC18" s="258"/>
      <c r="AD18" s="258"/>
      <c r="AE18" s="260"/>
      <c r="AF18" s="276"/>
      <c r="AG18" s="277"/>
      <c r="AH18" s="277"/>
      <c r="AI18" s="274"/>
      <c r="AJ18" s="237"/>
      <c r="AK18" s="237"/>
    </row>
    <row r="19" spans="1:37" ht="21" customHeight="1">
      <c r="A19" s="259"/>
      <c r="B19" s="258"/>
      <c r="C19" s="275"/>
      <c r="D19" s="258"/>
      <c r="E19" s="258"/>
      <c r="F19" s="357"/>
      <c r="G19" s="357"/>
      <c r="H19" s="258"/>
      <c r="I19" s="258"/>
      <c r="J19" s="258"/>
      <c r="K19" s="259"/>
      <c r="L19" s="258"/>
      <c r="M19" s="258"/>
      <c r="N19" s="258"/>
      <c r="O19" s="258"/>
      <c r="P19" s="258"/>
      <c r="Q19" s="258"/>
      <c r="R19" s="259"/>
      <c r="S19" s="258"/>
      <c r="T19" s="258"/>
      <c r="U19" s="258"/>
      <c r="V19" s="258"/>
      <c r="W19" s="258"/>
      <c r="X19" s="258"/>
      <c r="Y19" s="259"/>
      <c r="Z19" s="258"/>
      <c r="AA19" s="258"/>
      <c r="AB19" s="258"/>
      <c r="AC19" s="258"/>
      <c r="AD19" s="258"/>
      <c r="AE19" s="260"/>
      <c r="AF19" s="276"/>
      <c r="AG19" s="277"/>
      <c r="AH19" s="277"/>
      <c r="AI19" s="274"/>
      <c r="AJ19" s="237"/>
      <c r="AK19" s="237"/>
    </row>
    <row r="20" spans="1:37" ht="21" customHeight="1">
      <c r="A20" s="259"/>
      <c r="B20" s="258"/>
      <c r="C20" s="275"/>
      <c r="D20" s="258"/>
      <c r="E20" s="258"/>
      <c r="F20" s="258"/>
      <c r="G20" s="258"/>
      <c r="H20" s="258"/>
      <c r="I20" s="258"/>
      <c r="J20" s="258"/>
      <c r="K20" s="259"/>
      <c r="L20" s="258"/>
      <c r="M20" s="258"/>
      <c r="N20" s="258"/>
      <c r="O20" s="258"/>
      <c r="P20" s="258"/>
      <c r="Q20" s="258"/>
      <c r="R20" s="259"/>
      <c r="S20" s="258"/>
      <c r="T20" s="258"/>
      <c r="U20" s="258"/>
      <c r="V20" s="258"/>
      <c r="W20" s="258"/>
      <c r="X20" s="258"/>
      <c r="Y20" s="259"/>
      <c r="Z20" s="258"/>
      <c r="AA20" s="258"/>
      <c r="AB20" s="258"/>
      <c r="AC20" s="258"/>
      <c r="AD20" s="258"/>
      <c r="AE20" s="260"/>
      <c r="AF20" s="276"/>
      <c r="AG20" s="277"/>
      <c r="AH20" s="277"/>
      <c r="AI20" s="274"/>
      <c r="AJ20" s="237"/>
      <c r="AK20" s="237"/>
    </row>
    <row r="21" spans="1:37" ht="21" customHeight="1" thickBot="1">
      <c r="A21" s="410"/>
      <c r="B21" s="411"/>
      <c r="C21" s="412"/>
      <c r="D21" s="411"/>
      <c r="E21" s="411"/>
      <c r="F21" s="411"/>
      <c r="G21" s="411"/>
      <c r="H21" s="411"/>
      <c r="I21" s="411"/>
      <c r="J21" s="411"/>
      <c r="K21" s="410"/>
      <c r="L21" s="411"/>
      <c r="M21" s="411"/>
      <c r="N21" s="411"/>
      <c r="O21" s="411"/>
      <c r="P21" s="411"/>
      <c r="Q21" s="411"/>
      <c r="R21" s="410"/>
      <c r="S21" s="411"/>
      <c r="T21" s="411"/>
      <c r="U21" s="411"/>
      <c r="V21" s="411"/>
      <c r="W21" s="411"/>
      <c r="X21" s="411"/>
      <c r="Y21" s="410"/>
      <c r="Z21" s="411"/>
      <c r="AA21" s="411"/>
      <c r="AB21" s="411"/>
      <c r="AC21" s="411"/>
      <c r="AD21" s="411"/>
      <c r="AE21" s="413"/>
      <c r="AF21" s="414"/>
      <c r="AG21" s="415"/>
      <c r="AH21" s="274"/>
      <c r="AI21" s="274"/>
      <c r="AJ21" s="237"/>
      <c r="AK21" s="237"/>
    </row>
    <row r="22" spans="1:37" ht="21" customHeight="1" thickBot="1" thickTop="1">
      <c r="A22" s="590" t="s">
        <v>22</v>
      </c>
      <c r="B22" s="591"/>
      <c r="C22" s="592"/>
      <c r="D22" s="416"/>
      <c r="E22" s="416"/>
      <c r="F22" s="416"/>
      <c r="G22" s="416"/>
      <c r="H22" s="416"/>
      <c r="I22" s="416"/>
      <c r="J22" s="416"/>
      <c r="K22" s="417"/>
      <c r="L22" s="416"/>
      <c r="M22" s="416"/>
      <c r="N22" s="416"/>
      <c r="O22" s="416"/>
      <c r="P22" s="416"/>
      <c r="Q22" s="416"/>
      <c r="R22" s="417"/>
      <c r="S22" s="416"/>
      <c r="T22" s="416"/>
      <c r="U22" s="416"/>
      <c r="V22" s="416"/>
      <c r="W22" s="416"/>
      <c r="X22" s="416"/>
      <c r="Y22" s="417"/>
      <c r="Z22" s="416"/>
      <c r="AA22" s="416"/>
      <c r="AB22" s="416"/>
      <c r="AC22" s="416"/>
      <c r="AD22" s="416"/>
      <c r="AE22" s="418"/>
      <c r="AF22" s="419"/>
      <c r="AG22" s="420"/>
      <c r="AH22" s="421">
        <f>SUM(AH9:AH21)</f>
        <v>0</v>
      </c>
      <c r="AI22" s="271"/>
      <c r="AJ22" s="237"/>
      <c r="AK22" s="237"/>
    </row>
    <row r="23" spans="1:38" ht="15.75" customHeight="1">
      <c r="A23" s="239" t="s">
        <v>372</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79"/>
      <c r="AI23" s="280"/>
      <c r="AJ23" s="280"/>
      <c r="AK23" s="237"/>
      <c r="AL23" s="237"/>
    </row>
    <row r="24" spans="1:38" ht="15.75" customHeight="1">
      <c r="A24" s="240" t="s">
        <v>440</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39"/>
      <c r="AD24" s="239"/>
      <c r="AE24" s="239"/>
      <c r="AF24" s="239"/>
      <c r="AG24" s="239"/>
      <c r="AH24" s="279"/>
      <c r="AI24" s="280"/>
      <c r="AJ24" s="280"/>
      <c r="AK24" s="237"/>
      <c r="AL24" s="237"/>
    </row>
    <row r="25" spans="1:38" ht="15.75" customHeight="1">
      <c r="A25" s="493" t="s">
        <v>593</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39"/>
      <c r="AD25" s="239"/>
      <c r="AE25" s="239"/>
      <c r="AF25" s="239"/>
      <c r="AG25" s="239"/>
      <c r="AH25" s="279"/>
      <c r="AI25" s="280"/>
      <c r="AJ25" s="280"/>
      <c r="AK25" s="237"/>
      <c r="AL25" s="237"/>
    </row>
    <row r="26" spans="1:38" ht="15.75" customHeight="1">
      <c r="A26" s="282"/>
      <c r="B26" s="281"/>
      <c r="C26" s="240" t="s">
        <v>373</v>
      </c>
      <c r="D26" s="282"/>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39"/>
      <c r="AD26" s="239"/>
      <c r="AE26" s="239"/>
      <c r="AF26" s="239"/>
      <c r="AG26" s="239"/>
      <c r="AH26" s="279"/>
      <c r="AI26" s="280"/>
      <c r="AJ26" s="280"/>
      <c r="AK26" s="237"/>
      <c r="AL26" s="237"/>
    </row>
    <row r="27" spans="1:38" ht="15.75" customHeight="1">
      <c r="A27" s="282"/>
      <c r="B27" s="281"/>
      <c r="D27" s="282"/>
      <c r="E27" s="281"/>
      <c r="F27" s="281"/>
      <c r="G27" s="281"/>
      <c r="H27" s="281"/>
      <c r="I27" s="281"/>
      <c r="K27" s="281"/>
      <c r="L27" s="281"/>
      <c r="M27" s="281"/>
      <c r="N27" s="281"/>
      <c r="O27" s="281"/>
      <c r="P27" s="281"/>
      <c r="Q27" s="240" t="s">
        <v>374</v>
      </c>
      <c r="R27" s="281"/>
      <c r="S27" s="281"/>
      <c r="T27" s="281"/>
      <c r="U27" s="281"/>
      <c r="V27" s="281"/>
      <c r="W27" s="281"/>
      <c r="X27" s="281"/>
      <c r="Y27" s="281"/>
      <c r="Z27" s="281"/>
      <c r="AA27" s="281"/>
      <c r="AB27" s="281"/>
      <c r="AC27" s="239"/>
      <c r="AD27" s="239"/>
      <c r="AE27" s="239"/>
      <c r="AF27" s="239"/>
      <c r="AG27" s="239"/>
      <c r="AH27" s="279"/>
      <c r="AI27" s="280"/>
      <c r="AJ27" s="280"/>
      <c r="AK27" s="237"/>
      <c r="AL27" s="237"/>
    </row>
    <row r="28" spans="1:38" ht="15.75" customHeight="1">
      <c r="A28" s="494" t="s">
        <v>594</v>
      </c>
      <c r="B28" s="281"/>
      <c r="D28" s="282"/>
      <c r="E28" s="281"/>
      <c r="F28" s="281"/>
      <c r="G28" s="281"/>
      <c r="H28" s="281"/>
      <c r="I28" s="281"/>
      <c r="K28" s="281"/>
      <c r="L28" s="281"/>
      <c r="M28" s="281"/>
      <c r="N28" s="281"/>
      <c r="O28" s="281"/>
      <c r="P28" s="281"/>
      <c r="Q28" s="240"/>
      <c r="R28" s="281"/>
      <c r="S28" s="281"/>
      <c r="T28" s="281"/>
      <c r="U28" s="281"/>
      <c r="V28" s="281"/>
      <c r="W28" s="281"/>
      <c r="X28" s="281"/>
      <c r="Y28" s="281"/>
      <c r="Z28" s="281"/>
      <c r="AA28" s="281"/>
      <c r="AB28" s="281"/>
      <c r="AC28" s="239"/>
      <c r="AD28" s="239"/>
      <c r="AE28" s="239"/>
      <c r="AF28" s="239"/>
      <c r="AG28" s="239"/>
      <c r="AH28" s="279"/>
      <c r="AI28" s="280"/>
      <c r="AJ28" s="280"/>
      <c r="AK28" s="237"/>
      <c r="AL28" s="237"/>
    </row>
    <row r="29" spans="1:38" ht="15.75" customHeight="1">
      <c r="A29" s="493" t="s">
        <v>595</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0"/>
      <c r="AI29" s="280"/>
      <c r="AJ29" s="280"/>
      <c r="AK29" s="237"/>
      <c r="AL29" s="237"/>
    </row>
    <row r="30" spans="1:38" ht="15.75" customHeight="1">
      <c r="A30" s="283"/>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0"/>
      <c r="AI30" s="280"/>
      <c r="AJ30" s="280"/>
      <c r="AK30" s="237"/>
      <c r="AL30" s="237"/>
    </row>
    <row r="31" spans="1:38" ht="15.75" customHeight="1">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I31" s="237"/>
      <c r="AJ31" s="237"/>
      <c r="AK31" s="237"/>
      <c r="AL31" s="237"/>
    </row>
    <row r="32" spans="1:38" ht="18" customHeight="1">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row>
    <row r="33" spans="1:38" ht="18" customHeight="1">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38" ht="18"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row>
    <row r="35" spans="1:38" ht="18"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row>
    <row r="36" spans="1:38" ht="18"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30.xml><?xml version="1.0" encoding="utf-8"?>
<worksheet xmlns="http://schemas.openxmlformats.org/spreadsheetml/2006/main" xmlns:r="http://schemas.openxmlformats.org/officeDocument/2006/relationships">
  <dimension ref="A1:U47"/>
  <sheetViews>
    <sheetView view="pageBreakPreview" zoomScale="85" zoomScaleSheetLayoutView="85" zoomScalePageLayoutView="0" workbookViewId="0" topLeftCell="A1">
      <selection activeCell="G6" sqref="G6"/>
    </sheetView>
  </sheetViews>
  <sheetFormatPr defaultColWidth="9.00390625" defaultRowHeight="13.5"/>
  <cols>
    <col min="1" max="1" width="4.50390625" style="104" customWidth="1"/>
    <col min="2" max="2" width="44.875" style="27" customWidth="1"/>
    <col min="3" max="3" width="40.25390625" style="27" customWidth="1"/>
    <col min="4" max="8" width="2.50390625" style="27" customWidth="1"/>
    <col min="9" max="16384" width="8.875" style="27" customWidth="1"/>
  </cols>
  <sheetData>
    <row r="1" spans="1:2" s="139" customFormat="1" ht="15.75">
      <c r="A1" s="22"/>
      <c r="B1" s="227" t="s">
        <v>639</v>
      </c>
    </row>
    <row r="2" spans="1:3" s="139" customFormat="1" ht="17.25" customHeight="1">
      <c r="A2" s="22"/>
      <c r="B2" s="227" t="s">
        <v>196</v>
      </c>
      <c r="C2" s="143"/>
    </row>
    <row r="3" spans="1:3" s="139" customFormat="1" ht="17.25" customHeight="1" thickBot="1">
      <c r="A3" s="22"/>
      <c r="B3" s="227"/>
      <c r="C3" s="143"/>
    </row>
    <row r="4" spans="1:3" s="139" customFormat="1" ht="30" customHeight="1" thickBot="1">
      <c r="A4" s="149" t="s">
        <v>133</v>
      </c>
      <c r="B4" s="150" t="s">
        <v>290</v>
      </c>
      <c r="C4" s="151" t="s">
        <v>198</v>
      </c>
    </row>
    <row r="5" spans="1:3" ht="30" customHeight="1" thickTop="1">
      <c r="A5" s="114">
        <v>1</v>
      </c>
      <c r="B5" s="130">
        <v>14680</v>
      </c>
      <c r="C5" s="85" t="s">
        <v>199</v>
      </c>
    </row>
    <row r="6" spans="1:3" ht="30" customHeight="1">
      <c r="A6" s="71">
        <v>2</v>
      </c>
      <c r="B6" s="128">
        <v>14343</v>
      </c>
      <c r="C6" s="84" t="s">
        <v>200</v>
      </c>
    </row>
    <row r="7" spans="1:3" ht="30" customHeight="1">
      <c r="A7" s="71">
        <v>3</v>
      </c>
      <c r="B7" s="128">
        <v>14344</v>
      </c>
      <c r="C7" s="84" t="s">
        <v>200</v>
      </c>
    </row>
    <row r="8" spans="1:3" ht="30" customHeight="1">
      <c r="A8" s="71">
        <v>4</v>
      </c>
      <c r="B8" s="128">
        <v>14345</v>
      </c>
      <c r="C8" s="84" t="s">
        <v>200</v>
      </c>
    </row>
    <row r="9" spans="1:3" ht="30" customHeight="1">
      <c r="A9" s="71">
        <v>5</v>
      </c>
      <c r="B9" s="128">
        <v>14346</v>
      </c>
      <c r="C9" s="84" t="s">
        <v>199</v>
      </c>
    </row>
    <row r="10" spans="1:3" ht="30" customHeight="1">
      <c r="A10" s="71">
        <v>6</v>
      </c>
      <c r="B10" s="128"/>
      <c r="C10" s="84"/>
    </row>
    <row r="11" spans="1:3" ht="30" customHeight="1">
      <c r="A11" s="71">
        <v>7</v>
      </c>
      <c r="B11" s="128"/>
      <c r="C11" s="84"/>
    </row>
    <row r="12" spans="1:21" ht="30" customHeight="1">
      <c r="A12" s="71">
        <v>8</v>
      </c>
      <c r="B12" s="128"/>
      <c r="C12" s="84"/>
      <c r="U12" s="27">
        <f>IF(N12="週1日以上3日未満配置している",200000,IF(N12="週3日以上7日未満配置している",400000,IF(N12="週7日配置している",600000,0)))</f>
        <v>0</v>
      </c>
    </row>
    <row r="13" spans="1:3" ht="30" customHeight="1">
      <c r="A13" s="71">
        <v>9</v>
      </c>
      <c r="B13" s="128"/>
      <c r="C13" s="84"/>
    </row>
    <row r="14" spans="1:3" ht="30" customHeight="1">
      <c r="A14" s="71">
        <v>10</v>
      </c>
      <c r="B14" s="128"/>
      <c r="C14" s="84"/>
    </row>
    <row r="15" spans="1:3" ht="30" customHeight="1">
      <c r="A15" s="71">
        <v>11</v>
      </c>
      <c r="B15" s="128"/>
      <c r="C15" s="84"/>
    </row>
    <row r="16" spans="1:3" ht="30" customHeight="1">
      <c r="A16" s="71">
        <v>12</v>
      </c>
      <c r="B16" s="128"/>
      <c r="C16" s="84"/>
    </row>
    <row r="17" spans="1:3" ht="30" customHeight="1">
      <c r="A17" s="71">
        <v>13</v>
      </c>
      <c r="B17" s="128"/>
      <c r="C17" s="84"/>
    </row>
    <row r="18" spans="1:3" ht="30" customHeight="1">
      <c r="A18" s="71">
        <v>14</v>
      </c>
      <c r="B18" s="128"/>
      <c r="C18" s="84"/>
    </row>
    <row r="19" spans="1:3" ht="30" customHeight="1">
      <c r="A19" s="71">
        <v>15</v>
      </c>
      <c r="B19" s="128"/>
      <c r="C19" s="84"/>
    </row>
    <row r="20" spans="1:3" ht="30" customHeight="1">
      <c r="A20" s="71">
        <v>16</v>
      </c>
      <c r="B20" s="128"/>
      <c r="C20" s="84"/>
    </row>
    <row r="21" spans="1:3" ht="30" customHeight="1">
      <c r="A21" s="71">
        <v>17</v>
      </c>
      <c r="B21" s="128"/>
      <c r="C21" s="84"/>
    </row>
    <row r="22" spans="1:3" ht="30" customHeight="1">
      <c r="A22" s="71">
        <v>18</v>
      </c>
      <c r="B22" s="128"/>
      <c r="C22" s="84"/>
    </row>
    <row r="23" spans="1:3" ht="30" customHeight="1">
      <c r="A23" s="71">
        <v>19</v>
      </c>
      <c r="B23" s="128"/>
      <c r="C23" s="84"/>
    </row>
    <row r="24" spans="1:3" ht="30" customHeight="1" thickBot="1">
      <c r="A24" s="115">
        <v>20</v>
      </c>
      <c r="B24" s="230"/>
      <c r="C24" s="229"/>
    </row>
    <row r="25" ht="24.75" customHeight="1">
      <c r="C25" s="27">
        <f>COUNTIF(C5:C24,"&lt;&gt;")</f>
        <v>5</v>
      </c>
    </row>
    <row r="26" spans="2:3" ht="51" customHeight="1">
      <c r="B26" s="728"/>
      <c r="C26" s="728"/>
    </row>
    <row r="46" ht="12.75">
      <c r="I46" s="27" t="s">
        <v>199</v>
      </c>
    </row>
    <row r="47" ht="12.75">
      <c r="I47" s="27" t="s">
        <v>200</v>
      </c>
    </row>
  </sheetData>
  <sheetProtection/>
  <mergeCells count="1">
    <mergeCell ref="B26:C26"/>
  </mergeCells>
  <dataValidations count="1">
    <dataValidation type="list" allowBlank="1" showInputMessage="1" showErrorMessage="1" sqref="C5:C24">
      <formula1>$I$46:$I$47</formula1>
    </dataValidation>
  </dataValidations>
  <printOptions/>
  <pageMargins left="0.7" right="0.7" top="0.75" bottom="0.75" header="0.3" footer="0.3"/>
  <pageSetup horizontalDpi="600" verticalDpi="600" orientation="portrait" paperSize="9" scale="98" r:id="rId2"/>
  <drawing r:id="rId1"/>
</worksheet>
</file>

<file path=xl/worksheets/sheet31.xml><?xml version="1.0" encoding="utf-8"?>
<worksheet xmlns="http://schemas.openxmlformats.org/spreadsheetml/2006/main" xmlns:r="http://schemas.openxmlformats.org/officeDocument/2006/relationships">
  <dimension ref="B2:AG29"/>
  <sheetViews>
    <sheetView view="pageBreakPreview" zoomScaleSheetLayoutView="100" zoomScalePageLayoutView="0" workbookViewId="0" topLeftCell="A1">
      <selection activeCell="X11" sqref="X11:AG11"/>
    </sheetView>
  </sheetViews>
  <sheetFormatPr defaultColWidth="9.00390625" defaultRowHeight="13.5"/>
  <cols>
    <col min="1" max="36" width="2.50390625" style="1" customWidth="1"/>
    <col min="37" max="16384" width="9.00390625" style="1" customWidth="1"/>
  </cols>
  <sheetData>
    <row r="1" ht="13.5" thickBot="1"/>
    <row r="2" spans="2:13" ht="13.5" customHeight="1">
      <c r="B2" s="670" t="s">
        <v>640</v>
      </c>
      <c r="C2" s="509"/>
      <c r="D2" s="509"/>
      <c r="E2" s="509"/>
      <c r="F2" s="509"/>
      <c r="G2" s="509"/>
      <c r="H2" s="509"/>
      <c r="I2" s="509"/>
      <c r="J2" s="509"/>
      <c r="K2" s="509"/>
      <c r="L2" s="509"/>
      <c r="M2" s="510"/>
    </row>
    <row r="3" spans="2:13" ht="13.5" customHeight="1">
      <c r="B3" s="511"/>
      <c r="C3" s="512"/>
      <c r="D3" s="512"/>
      <c r="E3" s="512"/>
      <c r="F3" s="512"/>
      <c r="G3" s="512"/>
      <c r="H3" s="512"/>
      <c r="I3" s="512"/>
      <c r="J3" s="512"/>
      <c r="K3" s="512"/>
      <c r="L3" s="512"/>
      <c r="M3" s="513"/>
    </row>
    <row r="4" spans="2:13" ht="13.5" customHeight="1" thickBot="1">
      <c r="B4" s="514"/>
      <c r="C4" s="515"/>
      <c r="D4" s="515"/>
      <c r="E4" s="515"/>
      <c r="F4" s="515"/>
      <c r="G4" s="515"/>
      <c r="H4" s="515"/>
      <c r="I4" s="515"/>
      <c r="J4" s="515"/>
      <c r="K4" s="515"/>
      <c r="L4" s="515"/>
      <c r="M4" s="516"/>
    </row>
    <row r="6" spans="2:33" ht="13.5" customHeight="1">
      <c r="B6" s="522" t="s">
        <v>20</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131</v>
      </c>
    </row>
    <row r="10" ht="13.5" thickBot="1"/>
    <row r="11" spans="2:33" ht="66" customHeight="1" thickBot="1" thickTop="1">
      <c r="B11" s="791" t="s">
        <v>585</v>
      </c>
      <c r="C11" s="792"/>
      <c r="D11" s="792"/>
      <c r="E11" s="792"/>
      <c r="F11" s="792"/>
      <c r="G11" s="792"/>
      <c r="H11" s="792"/>
      <c r="I11" s="792"/>
      <c r="J11" s="792"/>
      <c r="K11" s="792"/>
      <c r="L11" s="792"/>
      <c r="M11" s="792"/>
      <c r="N11" s="792"/>
      <c r="O11" s="792"/>
      <c r="P11" s="792"/>
      <c r="Q11" s="792"/>
      <c r="R11" s="792"/>
      <c r="S11" s="792"/>
      <c r="T11" s="792"/>
      <c r="U11" s="792"/>
      <c r="V11" s="792"/>
      <c r="W11" s="793"/>
      <c r="X11" s="519" t="s">
        <v>40</v>
      </c>
      <c r="Y11" s="520"/>
      <c r="Z11" s="520"/>
      <c r="AA11" s="520"/>
      <c r="AB11" s="520"/>
      <c r="AC11" s="520"/>
      <c r="AD11" s="520"/>
      <c r="AE11" s="520"/>
      <c r="AF11" s="520"/>
      <c r="AG11" s="521"/>
    </row>
    <row r="12" spans="2:33" ht="40.5" customHeight="1" thickTop="1">
      <c r="B12" s="751" t="s">
        <v>24</v>
      </c>
      <c r="C12" s="660"/>
      <c r="D12" s="660"/>
      <c r="E12" s="660"/>
      <c r="F12" s="660"/>
      <c r="G12" s="660"/>
      <c r="H12" s="660"/>
      <c r="I12" s="660"/>
      <c r="J12" s="660"/>
      <c r="K12" s="660"/>
      <c r="L12" s="660"/>
      <c r="M12" s="660"/>
      <c r="N12" s="660"/>
      <c r="O12" s="660"/>
      <c r="P12" s="660"/>
      <c r="Q12" s="660"/>
      <c r="R12" s="660"/>
      <c r="S12" s="660"/>
      <c r="T12" s="660"/>
      <c r="U12" s="660"/>
      <c r="V12" s="660"/>
      <c r="W12" s="660"/>
      <c r="X12" s="741" t="str">
        <f>IF(X11="実施している。","算定可","算定不可")</f>
        <v>算定可</v>
      </c>
      <c r="Y12" s="741"/>
      <c r="Z12" s="741"/>
      <c r="AA12" s="741"/>
      <c r="AB12" s="741"/>
      <c r="AC12" s="741"/>
      <c r="AD12" s="741"/>
      <c r="AE12" s="741"/>
      <c r="AF12" s="741"/>
      <c r="AG12" s="742"/>
    </row>
    <row r="13" spans="2:33" ht="40.5" customHeight="1" thickBot="1">
      <c r="B13" s="749" t="s">
        <v>25</v>
      </c>
      <c r="C13" s="750"/>
      <c r="D13" s="750"/>
      <c r="E13" s="750"/>
      <c r="F13" s="750"/>
      <c r="G13" s="750"/>
      <c r="H13" s="750"/>
      <c r="I13" s="750"/>
      <c r="J13" s="750"/>
      <c r="K13" s="750"/>
      <c r="L13" s="750"/>
      <c r="M13" s="750"/>
      <c r="N13" s="750"/>
      <c r="O13" s="750"/>
      <c r="P13" s="750"/>
      <c r="Q13" s="750"/>
      <c r="R13" s="750"/>
      <c r="S13" s="750"/>
      <c r="T13" s="750"/>
      <c r="U13" s="750"/>
      <c r="V13" s="750"/>
      <c r="W13" s="750"/>
      <c r="X13" s="19"/>
      <c r="Y13" s="20"/>
      <c r="Z13" s="20"/>
      <c r="AA13" s="20"/>
      <c r="AB13" s="20"/>
      <c r="AC13" s="20">
        <f>IF(X12="算定可",5,0)</f>
        <v>5</v>
      </c>
      <c r="AD13" s="20"/>
      <c r="AE13" s="20"/>
      <c r="AF13" s="20"/>
      <c r="AG13" s="21"/>
    </row>
    <row r="15" ht="12.75">
      <c r="B15" s="1" t="s">
        <v>37</v>
      </c>
    </row>
    <row r="16" spans="3:5" ht="12.75">
      <c r="C16" s="1" t="s">
        <v>121</v>
      </c>
      <c r="E16" s="1" t="s">
        <v>9</v>
      </c>
    </row>
    <row r="17" spans="3:5" ht="12.75">
      <c r="C17" s="1" t="s">
        <v>121</v>
      </c>
      <c r="E17" s="1" t="s">
        <v>111</v>
      </c>
    </row>
    <row r="18" ht="12.75">
      <c r="D18" s="1" t="s">
        <v>480</v>
      </c>
    </row>
    <row r="26" spans="18:32" ht="12.75">
      <c r="R26" s="395"/>
      <c r="S26" s="395"/>
      <c r="T26" s="395"/>
      <c r="U26" s="395"/>
      <c r="V26" s="395"/>
      <c r="W26" s="395"/>
      <c r="X26" s="395"/>
      <c r="Y26" s="395"/>
      <c r="Z26" s="395"/>
      <c r="AA26" s="395"/>
      <c r="AB26" s="395"/>
      <c r="AC26" s="395"/>
      <c r="AD26" s="395"/>
      <c r="AE26" s="395"/>
      <c r="AF26" s="395"/>
    </row>
    <row r="27" spans="18:32" ht="12.75">
      <c r="R27" s="395"/>
      <c r="S27" s="395"/>
      <c r="T27" s="395"/>
      <c r="U27" s="395"/>
      <c r="V27" s="395"/>
      <c r="W27" s="395"/>
      <c r="X27" s="395"/>
      <c r="Y27" s="395"/>
      <c r="Z27" s="395"/>
      <c r="AA27" s="395"/>
      <c r="AB27" s="395"/>
      <c r="AC27" s="395"/>
      <c r="AD27" s="395"/>
      <c r="AE27" s="395"/>
      <c r="AF27" s="395"/>
    </row>
    <row r="28" spans="18:32" ht="12.75">
      <c r="R28" s="395"/>
      <c r="S28" s="395"/>
      <c r="T28" s="482" t="s">
        <v>40</v>
      </c>
      <c r="U28" s="482" t="s">
        <v>41</v>
      </c>
      <c r="V28" s="395"/>
      <c r="W28" s="395"/>
      <c r="X28" s="395"/>
      <c r="Y28" s="395"/>
      <c r="Z28" s="395"/>
      <c r="AA28" s="395"/>
      <c r="AB28" s="395"/>
      <c r="AC28" s="395"/>
      <c r="AD28" s="395"/>
      <c r="AE28" s="395"/>
      <c r="AF28" s="395"/>
    </row>
    <row r="29" spans="18:32" ht="12.75">
      <c r="R29" s="395"/>
      <c r="S29" s="395"/>
      <c r="T29" s="395"/>
      <c r="U29" s="395"/>
      <c r="V29" s="395"/>
      <c r="W29" s="395"/>
      <c r="X29" s="395"/>
      <c r="Y29" s="395"/>
      <c r="Z29" s="395"/>
      <c r="AA29" s="395"/>
      <c r="AB29" s="395"/>
      <c r="AC29" s="395"/>
      <c r="AD29" s="395"/>
      <c r="AE29" s="395"/>
      <c r="AF29" s="395"/>
    </row>
  </sheetData>
  <sheetProtection password="CC3D" sheet="1" selectLockedCells="1"/>
  <mergeCells count="7">
    <mergeCell ref="B2:M4"/>
    <mergeCell ref="B6:AG7"/>
    <mergeCell ref="B13:W13"/>
    <mergeCell ref="B11:W11"/>
    <mergeCell ref="B12:W12"/>
    <mergeCell ref="X12:AG12"/>
    <mergeCell ref="X11:AG11"/>
  </mergeCells>
  <dataValidations count="1">
    <dataValidation type="list" allowBlank="1" showInputMessage="1" showErrorMessage="1" sqref="X11:AG11">
      <formula1>$T$28:$U$28</formula1>
    </dataValidation>
  </dataValidations>
  <printOptions/>
  <pageMargins left="0.75" right="0.75" top="1" bottom="1" header="0.512" footer="0.512"/>
  <pageSetup horizontalDpi="600" verticalDpi="600" orientation="portrait" paperSize="9" scale="97" r:id="rId2"/>
  <drawing r:id="rId1"/>
</worksheet>
</file>

<file path=xl/worksheets/sheet32.xml><?xml version="1.0" encoding="utf-8"?>
<worksheet xmlns="http://schemas.openxmlformats.org/spreadsheetml/2006/main" xmlns:r="http://schemas.openxmlformats.org/officeDocument/2006/relationships">
  <dimension ref="A2:AH24"/>
  <sheetViews>
    <sheetView view="pageBreakPreview" zoomScale="115" zoomScaleSheetLayoutView="115" zoomScalePageLayoutView="0" workbookViewId="0" topLeftCell="A1">
      <selection activeCell="P18" sqref="P18"/>
    </sheetView>
  </sheetViews>
  <sheetFormatPr defaultColWidth="9.00390625" defaultRowHeight="13.5"/>
  <cols>
    <col min="1" max="35" width="2.50390625" style="1" customWidth="1"/>
    <col min="36" max="16384" width="9.00390625" style="1" customWidth="1"/>
  </cols>
  <sheetData>
    <row r="1" ht="13.5" thickBot="1"/>
    <row r="2" spans="2:33" ht="13.5" customHeight="1">
      <c r="B2" s="670" t="s">
        <v>641</v>
      </c>
      <c r="C2" s="509"/>
      <c r="D2" s="509"/>
      <c r="E2" s="509"/>
      <c r="F2" s="509"/>
      <c r="G2" s="509"/>
      <c r="H2" s="509"/>
      <c r="I2" s="509"/>
      <c r="J2" s="509"/>
      <c r="K2" s="509"/>
      <c r="L2" s="510"/>
      <c r="P2" s="37" t="s">
        <v>602</v>
      </c>
      <c r="Q2" s="29"/>
      <c r="R2" s="29"/>
      <c r="S2" s="29"/>
      <c r="T2" s="29"/>
      <c r="U2" s="29"/>
      <c r="V2" s="29"/>
      <c r="W2" s="29"/>
      <c r="X2" s="29"/>
      <c r="Y2" s="29"/>
      <c r="Z2" s="29"/>
      <c r="AA2" s="29"/>
      <c r="AB2" s="29"/>
      <c r="AC2" s="29"/>
      <c r="AD2" s="29"/>
      <c r="AE2" s="29"/>
      <c r="AF2" s="29"/>
      <c r="AG2" s="30"/>
    </row>
    <row r="3" spans="2:33" ht="13.5" customHeight="1" thickBot="1">
      <c r="B3" s="511"/>
      <c r="C3" s="512"/>
      <c r="D3" s="512"/>
      <c r="E3" s="512"/>
      <c r="F3" s="512"/>
      <c r="G3" s="512"/>
      <c r="H3" s="512"/>
      <c r="I3" s="512"/>
      <c r="J3" s="512"/>
      <c r="K3" s="512"/>
      <c r="L3" s="513"/>
      <c r="N3" s="28"/>
      <c r="O3" s="31"/>
      <c r="P3" s="38" t="s">
        <v>642</v>
      </c>
      <c r="Q3" s="28"/>
      <c r="R3" s="28"/>
      <c r="S3" s="28"/>
      <c r="T3" s="28"/>
      <c r="U3" s="28"/>
      <c r="V3" s="28"/>
      <c r="W3" s="28"/>
      <c r="X3" s="28"/>
      <c r="Y3" s="28"/>
      <c r="Z3" s="28"/>
      <c r="AA3" s="28"/>
      <c r="AB3" s="28"/>
      <c r="AC3" s="28"/>
      <c r="AD3" s="28"/>
      <c r="AE3" s="28"/>
      <c r="AF3" s="28"/>
      <c r="AG3" s="31"/>
    </row>
    <row r="4" spans="2:33" ht="13.5" customHeight="1" thickBot="1">
      <c r="B4" s="514"/>
      <c r="C4" s="515"/>
      <c r="D4" s="515"/>
      <c r="E4" s="515"/>
      <c r="F4" s="515"/>
      <c r="G4" s="515"/>
      <c r="H4" s="515"/>
      <c r="I4" s="515"/>
      <c r="J4" s="515"/>
      <c r="K4" s="515"/>
      <c r="L4" s="516"/>
      <c r="N4" s="63"/>
      <c r="O4" s="28"/>
      <c r="P4" s="29"/>
      <c r="Q4" s="29"/>
      <c r="R4" s="29"/>
      <c r="S4" s="29"/>
      <c r="T4" s="29"/>
      <c r="U4" s="29"/>
      <c r="V4" s="29"/>
      <c r="W4" s="29"/>
      <c r="X4" s="29"/>
      <c r="Y4" s="29"/>
      <c r="Z4" s="29"/>
      <c r="AA4" s="29"/>
      <c r="AB4" s="29"/>
      <c r="AC4" s="29"/>
      <c r="AD4" s="29"/>
      <c r="AE4" s="29"/>
      <c r="AF4" s="29"/>
      <c r="AG4" s="29"/>
    </row>
    <row r="6" spans="2:33" ht="13.5" customHeight="1">
      <c r="B6" s="522" t="s">
        <v>79</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285</v>
      </c>
    </row>
    <row r="10" spans="2:23" ht="13.5" thickBot="1">
      <c r="B10" s="56"/>
      <c r="C10" s="56"/>
      <c r="D10" s="56"/>
      <c r="E10" s="56"/>
      <c r="F10" s="56"/>
      <c r="G10" s="56"/>
      <c r="H10" s="56"/>
      <c r="I10" s="56"/>
      <c r="J10" s="56"/>
      <c r="K10" s="56"/>
      <c r="L10" s="56"/>
      <c r="M10" s="56"/>
      <c r="N10" s="56"/>
      <c r="O10" s="56"/>
      <c r="P10" s="56"/>
      <c r="Q10" s="56"/>
      <c r="R10" s="56"/>
      <c r="S10" s="56"/>
      <c r="T10" s="56"/>
      <c r="U10" s="56"/>
      <c r="V10" s="56"/>
      <c r="W10" s="56"/>
    </row>
    <row r="11" spans="1:34" ht="40.5" customHeight="1">
      <c r="A11" s="57"/>
      <c r="B11" s="864" t="s">
        <v>80</v>
      </c>
      <c r="C11" s="865"/>
      <c r="D11" s="866" t="s">
        <v>481</v>
      </c>
      <c r="E11" s="866"/>
      <c r="F11" s="866"/>
      <c r="G11" s="866"/>
      <c r="H11" s="866"/>
      <c r="I11" s="866"/>
      <c r="J11" s="866"/>
      <c r="K11" s="866"/>
      <c r="L11" s="866"/>
      <c r="M11" s="866"/>
      <c r="N11" s="866"/>
      <c r="O11" s="866"/>
      <c r="P11" s="866"/>
      <c r="Q11" s="866"/>
      <c r="R11" s="866"/>
      <c r="S11" s="866"/>
      <c r="T11" s="866"/>
      <c r="U11" s="866"/>
      <c r="V11" s="866"/>
      <c r="W11" s="867"/>
      <c r="X11" s="868">
        <f>'2-13別1'!C5</f>
        <v>30</v>
      </c>
      <c r="Y11" s="868"/>
      <c r="Z11" s="868"/>
      <c r="AA11" s="868"/>
      <c r="AB11" s="868"/>
      <c r="AC11" s="868"/>
      <c r="AD11" s="869"/>
      <c r="AE11" s="870" t="s">
        <v>11</v>
      </c>
      <c r="AF11" s="871"/>
      <c r="AG11" s="872"/>
      <c r="AH11" s="502"/>
    </row>
    <row r="12" spans="1:34" ht="40.5" customHeight="1">
      <c r="A12" s="57"/>
      <c r="B12" s="655" t="s">
        <v>81</v>
      </c>
      <c r="C12" s="753"/>
      <c r="D12" s="766" t="s">
        <v>482</v>
      </c>
      <c r="E12" s="766"/>
      <c r="F12" s="766"/>
      <c r="G12" s="766"/>
      <c r="H12" s="766"/>
      <c r="I12" s="766"/>
      <c r="J12" s="766"/>
      <c r="K12" s="766"/>
      <c r="L12" s="766"/>
      <c r="M12" s="766"/>
      <c r="N12" s="766"/>
      <c r="O12" s="766"/>
      <c r="P12" s="766"/>
      <c r="Q12" s="766"/>
      <c r="R12" s="766"/>
      <c r="S12" s="766"/>
      <c r="T12" s="766"/>
      <c r="U12" s="766"/>
      <c r="V12" s="766"/>
      <c r="W12" s="766"/>
      <c r="X12" s="861">
        <f>'2-13別1'!F5</f>
        <v>3</v>
      </c>
      <c r="Y12" s="717"/>
      <c r="Z12" s="717"/>
      <c r="AA12" s="717"/>
      <c r="AB12" s="717"/>
      <c r="AC12" s="717"/>
      <c r="AD12" s="862"/>
      <c r="AE12" s="863" t="s">
        <v>11</v>
      </c>
      <c r="AF12" s="741"/>
      <c r="AG12" s="742"/>
      <c r="AH12" s="502"/>
    </row>
    <row r="13" spans="1:33" ht="40.5" customHeight="1">
      <c r="A13" s="57"/>
      <c r="B13" s="655" t="s">
        <v>82</v>
      </c>
      <c r="C13" s="753"/>
      <c r="D13" s="766" t="s">
        <v>83</v>
      </c>
      <c r="E13" s="766"/>
      <c r="F13" s="766"/>
      <c r="G13" s="766"/>
      <c r="H13" s="766"/>
      <c r="I13" s="766"/>
      <c r="J13" s="766"/>
      <c r="K13" s="766"/>
      <c r="L13" s="766"/>
      <c r="M13" s="766"/>
      <c r="N13" s="766"/>
      <c r="O13" s="766"/>
      <c r="P13" s="766"/>
      <c r="Q13" s="766"/>
      <c r="R13" s="766"/>
      <c r="S13" s="766"/>
      <c r="T13" s="766"/>
      <c r="U13" s="766"/>
      <c r="V13" s="766"/>
      <c r="W13" s="743"/>
      <c r="X13" s="857">
        <f>IF(ISERROR(X12/X11),0,ROUNDDOWN(X12/X11,2))</f>
        <v>0.1</v>
      </c>
      <c r="Y13" s="858"/>
      <c r="Z13" s="858"/>
      <c r="AA13" s="858"/>
      <c r="AB13" s="858"/>
      <c r="AC13" s="858"/>
      <c r="AD13" s="858"/>
      <c r="AE13" s="858"/>
      <c r="AF13" s="858"/>
      <c r="AG13" s="859"/>
    </row>
    <row r="14" spans="1:33" ht="40.5" customHeight="1">
      <c r="A14" s="57"/>
      <c r="B14" s="860" t="s">
        <v>24</v>
      </c>
      <c r="C14" s="660"/>
      <c r="D14" s="660"/>
      <c r="E14" s="660"/>
      <c r="F14" s="660"/>
      <c r="G14" s="660"/>
      <c r="H14" s="660"/>
      <c r="I14" s="660"/>
      <c r="J14" s="660"/>
      <c r="K14" s="660"/>
      <c r="L14" s="660"/>
      <c r="M14" s="660"/>
      <c r="N14" s="660"/>
      <c r="O14" s="660"/>
      <c r="P14" s="660"/>
      <c r="Q14" s="660"/>
      <c r="R14" s="660"/>
      <c r="S14" s="660"/>
      <c r="T14" s="660"/>
      <c r="U14" s="660"/>
      <c r="V14" s="660"/>
      <c r="W14" s="660"/>
      <c r="X14" s="741" t="str">
        <f>IF(X12&gt;X11,"エラー",IF(X13&gt;=0.1,"算定可","算定不可"))</f>
        <v>算定可</v>
      </c>
      <c r="Y14" s="741"/>
      <c r="Z14" s="741"/>
      <c r="AA14" s="741"/>
      <c r="AB14" s="741"/>
      <c r="AC14" s="741"/>
      <c r="AD14" s="741"/>
      <c r="AE14" s="741"/>
      <c r="AF14" s="741"/>
      <c r="AG14" s="742"/>
    </row>
    <row r="15" spans="1:33" ht="40.5" customHeight="1" thickBot="1">
      <c r="A15" s="57"/>
      <c r="B15" s="537" t="s">
        <v>25</v>
      </c>
      <c r="C15" s="750"/>
      <c r="D15" s="750"/>
      <c r="E15" s="750"/>
      <c r="F15" s="750"/>
      <c r="G15" s="750"/>
      <c r="H15" s="750"/>
      <c r="I15" s="750"/>
      <c r="J15" s="750"/>
      <c r="K15" s="750"/>
      <c r="L15" s="750"/>
      <c r="M15" s="750"/>
      <c r="N15" s="750"/>
      <c r="O15" s="750"/>
      <c r="P15" s="750"/>
      <c r="Q15" s="750"/>
      <c r="R15" s="750"/>
      <c r="S15" s="750"/>
      <c r="T15" s="750"/>
      <c r="U15" s="750"/>
      <c r="V15" s="750"/>
      <c r="W15" s="750"/>
      <c r="X15" s="58"/>
      <c r="Y15" s="59"/>
      <c r="Z15" s="59"/>
      <c r="AA15" s="59"/>
      <c r="AB15" s="59"/>
      <c r="AC15" s="59">
        <f>IF(X14="算定可",3,0)</f>
        <v>3</v>
      </c>
      <c r="AD15" s="59"/>
      <c r="AE15" s="59"/>
      <c r="AF15" s="59"/>
      <c r="AG15" s="60"/>
    </row>
    <row r="17" ht="12.75">
      <c r="B17" s="1" t="s">
        <v>37</v>
      </c>
    </row>
    <row r="18" spans="3:5" ht="12.75">
      <c r="C18" s="1" t="s">
        <v>84</v>
      </c>
      <c r="E18" s="1" t="s">
        <v>677</v>
      </c>
    </row>
    <row r="19" ht="12.75">
      <c r="E19" s="1" t="s">
        <v>643</v>
      </c>
    </row>
    <row r="20" spans="3:5" ht="12.75">
      <c r="C20" s="1" t="s">
        <v>0</v>
      </c>
      <c r="E20" s="1" t="s">
        <v>130</v>
      </c>
    </row>
    <row r="21" ht="12.75">
      <c r="D21" s="1" t="s">
        <v>576</v>
      </c>
    </row>
    <row r="22" ht="12.75">
      <c r="D22" s="1" t="s">
        <v>575</v>
      </c>
    </row>
    <row r="23" spans="3:5" ht="12.75">
      <c r="C23" s="1" t="s">
        <v>0</v>
      </c>
      <c r="E23" s="1" t="s">
        <v>120</v>
      </c>
    </row>
    <row r="24" spans="3:5" ht="12.75">
      <c r="C24" s="1" t="s">
        <v>0</v>
      </c>
      <c r="E24" s="1" t="s">
        <v>85</v>
      </c>
    </row>
  </sheetData>
  <sheetProtection password="CC3D" sheet="1" selectLockedCells="1"/>
  <mergeCells count="16">
    <mergeCell ref="B6:AG7"/>
    <mergeCell ref="B11:C11"/>
    <mergeCell ref="D11:W11"/>
    <mergeCell ref="X11:AD11"/>
    <mergeCell ref="AE11:AG11"/>
    <mergeCell ref="B2:L4"/>
    <mergeCell ref="X13:AG13"/>
    <mergeCell ref="B14:W14"/>
    <mergeCell ref="X14:AG14"/>
    <mergeCell ref="B15:W15"/>
    <mergeCell ref="B12:C12"/>
    <mergeCell ref="D12:W12"/>
    <mergeCell ref="X12:AD12"/>
    <mergeCell ref="AE12:AG12"/>
    <mergeCell ref="B13:C13"/>
    <mergeCell ref="D13:W13"/>
  </mergeCells>
  <printOptions/>
  <pageMargins left="0.75" right="0.75" top="1" bottom="1" header="0.512" footer="0.512"/>
  <pageSetup horizontalDpi="600" verticalDpi="600" orientation="portrait" paperSize="9" scale="92" r:id="rId2"/>
  <colBreaks count="1" manualBreakCount="1">
    <brk id="34" max="22" man="1"/>
  </colBreaks>
  <drawing r:id="rId1"/>
</worksheet>
</file>

<file path=xl/worksheets/sheet33.xml><?xml version="1.0" encoding="utf-8"?>
<worksheet xmlns="http://schemas.openxmlformats.org/spreadsheetml/2006/main" xmlns:r="http://schemas.openxmlformats.org/officeDocument/2006/relationships">
  <dimension ref="A1:S40"/>
  <sheetViews>
    <sheetView view="pageBreakPreview" zoomScale="85" zoomScaleSheetLayoutView="85" workbookViewId="0" topLeftCell="A1">
      <selection activeCell="B11" sqref="B11"/>
    </sheetView>
  </sheetViews>
  <sheetFormatPr defaultColWidth="9.00390625" defaultRowHeight="13.5"/>
  <cols>
    <col min="1" max="1" width="4.625" style="88" customWidth="1"/>
    <col min="2" max="2" width="24.00390625" style="0" customWidth="1"/>
    <col min="3" max="3" width="11.625" style="0" customWidth="1"/>
    <col min="4" max="4" width="10.625" style="0" customWidth="1"/>
    <col min="5" max="5" width="19.00390625" style="0" customWidth="1"/>
    <col min="6" max="6" width="19.375" style="0" customWidth="1"/>
    <col min="7" max="7" width="7.75390625" style="105" customWidth="1"/>
    <col min="8" max="8" width="25.50390625" style="105" customWidth="1"/>
    <col min="15" max="15" width="13.75390625" style="0" customWidth="1"/>
    <col min="16" max="16" width="8.875" style="0" customWidth="1"/>
  </cols>
  <sheetData>
    <row r="1" spans="1:8" s="156" customFormat="1" ht="22.5" customHeight="1">
      <c r="A1" s="72"/>
      <c r="B1" s="219" t="s">
        <v>644</v>
      </c>
      <c r="G1" s="72"/>
      <c r="H1" s="72"/>
    </row>
    <row r="2" spans="1:8" s="156" customFormat="1" ht="21" customHeight="1">
      <c r="A2" s="72"/>
      <c r="B2" s="219" t="s">
        <v>483</v>
      </c>
      <c r="G2" s="72"/>
      <c r="H2" s="72"/>
    </row>
    <row r="3" spans="1:8" s="156" customFormat="1" ht="21" customHeight="1" thickBot="1">
      <c r="A3" s="72"/>
      <c r="B3" s="101"/>
      <c r="G3" s="72"/>
      <c r="H3" s="72"/>
    </row>
    <row r="4" spans="1:8" s="156" customFormat="1" ht="39.75" customHeight="1" thickBot="1">
      <c r="A4" s="72"/>
      <c r="B4" s="873" t="s">
        <v>22</v>
      </c>
      <c r="C4" s="875" t="s">
        <v>288</v>
      </c>
      <c r="D4" s="876"/>
      <c r="E4" s="876"/>
      <c r="F4" s="877" t="s">
        <v>289</v>
      </c>
      <c r="G4" s="878"/>
      <c r="H4" s="72"/>
    </row>
    <row r="5" spans="1:8" s="156" customFormat="1" ht="33.75" customHeight="1" thickBot="1" thickTop="1">
      <c r="A5" s="72"/>
      <c r="B5" s="874"/>
      <c r="C5" s="879">
        <f>COUNTIF(B9:B39,"*")</f>
        <v>30</v>
      </c>
      <c r="D5" s="880"/>
      <c r="E5" s="880"/>
      <c r="F5" s="880">
        <f>COUNTIF(G9:G38,"〇")</f>
        <v>3</v>
      </c>
      <c r="G5" s="881"/>
      <c r="H5" s="72"/>
    </row>
    <row r="6" spans="1:8" s="156" customFormat="1" ht="21" customHeight="1">
      <c r="A6" s="72"/>
      <c r="B6" s="101"/>
      <c r="G6" s="72"/>
      <c r="H6" s="72"/>
    </row>
    <row r="7" spans="1:2" ht="23.25" customHeight="1" thickBot="1">
      <c r="A7" s="181" t="s">
        <v>286</v>
      </c>
      <c r="B7" s="64"/>
    </row>
    <row r="8" spans="1:19" s="156" customFormat="1" ht="31.5" customHeight="1" thickBot="1">
      <c r="A8" s="152" t="s">
        <v>133</v>
      </c>
      <c r="B8" s="153" t="s">
        <v>63</v>
      </c>
      <c r="C8" s="153" t="s">
        <v>197</v>
      </c>
      <c r="D8" s="153" t="s">
        <v>198</v>
      </c>
      <c r="E8" s="154" t="s">
        <v>201</v>
      </c>
      <c r="F8" s="155" t="s">
        <v>202</v>
      </c>
      <c r="G8" s="155" t="s">
        <v>287</v>
      </c>
      <c r="H8" s="468" t="s">
        <v>589</v>
      </c>
      <c r="M8" s="465"/>
      <c r="N8" s="465"/>
      <c r="O8" s="465"/>
      <c r="P8" s="465"/>
      <c r="Q8" s="465"/>
      <c r="R8" s="465"/>
      <c r="S8" s="465"/>
    </row>
    <row r="9" spans="1:19" ht="30" customHeight="1" thickTop="1">
      <c r="A9" s="89">
        <v>1</v>
      </c>
      <c r="B9" s="86" t="s">
        <v>680</v>
      </c>
      <c r="C9" s="121">
        <v>100</v>
      </c>
      <c r="D9" s="86" t="s">
        <v>199</v>
      </c>
      <c r="E9" s="178">
        <v>4</v>
      </c>
      <c r="F9" s="179">
        <v>4</v>
      </c>
      <c r="G9" s="180" t="s">
        <v>696</v>
      </c>
      <c r="H9" s="123">
        <v>43983</v>
      </c>
      <c r="M9" s="465"/>
      <c r="N9" s="465" t="s">
        <v>249</v>
      </c>
      <c r="O9" s="465"/>
      <c r="P9" s="465" t="s">
        <v>199</v>
      </c>
      <c r="Q9" s="465">
        <v>5</v>
      </c>
      <c r="R9" s="465"/>
      <c r="S9" s="465"/>
    </row>
    <row r="10" spans="1:19" ht="30" customHeight="1">
      <c r="A10" s="90">
        <v>2</v>
      </c>
      <c r="B10" s="86" t="s">
        <v>680</v>
      </c>
      <c r="C10" s="122">
        <v>99</v>
      </c>
      <c r="D10" s="87" t="s">
        <v>200</v>
      </c>
      <c r="E10" s="178">
        <v>5</v>
      </c>
      <c r="F10" s="179">
        <v>4</v>
      </c>
      <c r="G10" s="180" t="s">
        <v>688</v>
      </c>
      <c r="H10" s="124">
        <v>43984</v>
      </c>
      <c r="M10" s="465"/>
      <c r="N10" s="465" t="s">
        <v>570</v>
      </c>
      <c r="O10" s="465"/>
      <c r="P10" s="465" t="s">
        <v>200</v>
      </c>
      <c r="Q10" s="465">
        <v>4</v>
      </c>
      <c r="R10" s="465"/>
      <c r="S10" s="465"/>
    </row>
    <row r="11" spans="1:19" ht="30" customHeight="1">
      <c r="A11" s="90">
        <v>3</v>
      </c>
      <c r="B11" s="86" t="s">
        <v>680</v>
      </c>
      <c r="C11" s="122">
        <v>98</v>
      </c>
      <c r="D11" s="87" t="s">
        <v>199</v>
      </c>
      <c r="E11" s="178">
        <v>4</v>
      </c>
      <c r="F11" s="179">
        <v>3</v>
      </c>
      <c r="G11" s="180" t="s">
        <v>688</v>
      </c>
      <c r="H11" s="124">
        <v>43985</v>
      </c>
      <c r="M11" s="465"/>
      <c r="N11" s="465"/>
      <c r="O11" s="465"/>
      <c r="P11" s="465"/>
      <c r="Q11" s="465">
        <v>3</v>
      </c>
      <c r="R11" s="465"/>
      <c r="S11" s="465"/>
    </row>
    <row r="12" spans="1:19" ht="30" customHeight="1">
      <c r="A12" s="90">
        <v>4</v>
      </c>
      <c r="B12" s="86" t="s">
        <v>680</v>
      </c>
      <c r="C12" s="122">
        <v>97</v>
      </c>
      <c r="D12" s="87" t="s">
        <v>200</v>
      </c>
      <c r="E12" s="178">
        <v>5</v>
      </c>
      <c r="F12" s="179">
        <v>4</v>
      </c>
      <c r="G12" s="180" t="s">
        <v>688</v>
      </c>
      <c r="H12" s="124">
        <v>43986</v>
      </c>
      <c r="M12" s="465"/>
      <c r="N12" s="465"/>
      <c r="O12" s="465"/>
      <c r="P12" s="465"/>
      <c r="Q12" s="465">
        <v>2</v>
      </c>
      <c r="R12" s="465"/>
      <c r="S12" s="465"/>
    </row>
    <row r="13" spans="1:17" ht="30" customHeight="1">
      <c r="A13" s="90">
        <v>5</v>
      </c>
      <c r="B13" s="86" t="s">
        <v>680</v>
      </c>
      <c r="C13" s="122">
        <v>96</v>
      </c>
      <c r="D13" s="87" t="s">
        <v>199</v>
      </c>
      <c r="E13" s="178">
        <v>5</v>
      </c>
      <c r="F13" s="179">
        <v>5</v>
      </c>
      <c r="G13" s="180" t="s">
        <v>696</v>
      </c>
      <c r="H13" s="124">
        <v>43987</v>
      </c>
      <c r="Q13" s="465">
        <v>1</v>
      </c>
    </row>
    <row r="14" spans="1:8" ht="30" customHeight="1">
      <c r="A14" s="90">
        <v>6</v>
      </c>
      <c r="B14" s="86" t="s">
        <v>680</v>
      </c>
      <c r="C14" s="122">
        <v>95</v>
      </c>
      <c r="D14" s="87" t="s">
        <v>200</v>
      </c>
      <c r="E14" s="178">
        <v>4</v>
      </c>
      <c r="F14" s="179">
        <v>4</v>
      </c>
      <c r="G14" s="180" t="s">
        <v>696</v>
      </c>
      <c r="H14" s="124">
        <v>43988</v>
      </c>
    </row>
    <row r="15" spans="1:8" ht="30" customHeight="1">
      <c r="A15" s="90">
        <v>7</v>
      </c>
      <c r="B15" s="86" t="s">
        <v>680</v>
      </c>
      <c r="C15" s="122">
        <v>94</v>
      </c>
      <c r="D15" s="87" t="s">
        <v>199</v>
      </c>
      <c r="E15" s="178">
        <v>5</v>
      </c>
      <c r="F15" s="179">
        <v>5</v>
      </c>
      <c r="G15" s="180" t="s">
        <v>696</v>
      </c>
      <c r="H15" s="124">
        <v>43989</v>
      </c>
    </row>
    <row r="16" spans="1:8" ht="30" customHeight="1">
      <c r="A16" s="90">
        <v>8</v>
      </c>
      <c r="B16" s="86" t="s">
        <v>680</v>
      </c>
      <c r="C16" s="122">
        <v>93</v>
      </c>
      <c r="D16" s="87" t="s">
        <v>200</v>
      </c>
      <c r="E16" s="178">
        <v>5</v>
      </c>
      <c r="F16" s="179">
        <v>5</v>
      </c>
      <c r="G16" s="180" t="s">
        <v>696</v>
      </c>
      <c r="H16" s="124">
        <v>43990</v>
      </c>
    </row>
    <row r="17" spans="1:8" ht="30" customHeight="1">
      <c r="A17" s="90">
        <v>9</v>
      </c>
      <c r="B17" s="86" t="s">
        <v>680</v>
      </c>
      <c r="C17" s="122">
        <v>92</v>
      </c>
      <c r="D17" s="87" t="s">
        <v>199</v>
      </c>
      <c r="E17" s="178">
        <v>5</v>
      </c>
      <c r="F17" s="179">
        <v>5</v>
      </c>
      <c r="G17" s="180" t="s">
        <v>696</v>
      </c>
      <c r="H17" s="124">
        <v>43991</v>
      </c>
    </row>
    <row r="18" spans="1:8" ht="30" customHeight="1">
      <c r="A18" s="90">
        <v>10</v>
      </c>
      <c r="B18" s="86" t="s">
        <v>680</v>
      </c>
      <c r="C18" s="122">
        <v>91</v>
      </c>
      <c r="D18" s="87" t="s">
        <v>200</v>
      </c>
      <c r="E18" s="178">
        <v>5</v>
      </c>
      <c r="F18" s="179">
        <v>5</v>
      </c>
      <c r="G18" s="180" t="s">
        <v>696</v>
      </c>
      <c r="H18" s="124">
        <v>43992</v>
      </c>
    </row>
    <row r="19" spans="1:8" ht="30" customHeight="1">
      <c r="A19" s="90">
        <v>11</v>
      </c>
      <c r="B19" s="86" t="s">
        <v>680</v>
      </c>
      <c r="C19" s="122">
        <v>90</v>
      </c>
      <c r="D19" s="87" t="s">
        <v>199</v>
      </c>
      <c r="E19" s="178">
        <v>5</v>
      </c>
      <c r="F19" s="179">
        <v>5</v>
      </c>
      <c r="G19" s="180" t="s">
        <v>696</v>
      </c>
      <c r="H19" s="124">
        <v>43993</v>
      </c>
    </row>
    <row r="20" spans="1:8" ht="30" customHeight="1">
      <c r="A20" s="90">
        <v>12</v>
      </c>
      <c r="B20" s="86" t="s">
        <v>680</v>
      </c>
      <c r="C20" s="122">
        <v>89</v>
      </c>
      <c r="D20" s="87" t="s">
        <v>200</v>
      </c>
      <c r="E20" s="178">
        <v>5</v>
      </c>
      <c r="F20" s="179">
        <v>5</v>
      </c>
      <c r="G20" s="180" t="s">
        <v>696</v>
      </c>
      <c r="H20" s="124">
        <v>43994</v>
      </c>
    </row>
    <row r="21" spans="1:8" ht="30" customHeight="1">
      <c r="A21" s="90">
        <v>13</v>
      </c>
      <c r="B21" s="86" t="s">
        <v>680</v>
      </c>
      <c r="C21" s="122">
        <v>88</v>
      </c>
      <c r="D21" s="87" t="s">
        <v>199</v>
      </c>
      <c r="E21" s="178">
        <v>5</v>
      </c>
      <c r="F21" s="179">
        <v>5</v>
      </c>
      <c r="G21" s="180" t="s">
        <v>696</v>
      </c>
      <c r="H21" s="124">
        <v>43995</v>
      </c>
    </row>
    <row r="22" spans="1:8" ht="30" customHeight="1">
      <c r="A22" s="90">
        <v>14</v>
      </c>
      <c r="B22" s="86" t="s">
        <v>680</v>
      </c>
      <c r="C22" s="122">
        <v>87</v>
      </c>
      <c r="D22" s="87" t="s">
        <v>200</v>
      </c>
      <c r="E22" s="178">
        <v>5</v>
      </c>
      <c r="F22" s="179">
        <v>5</v>
      </c>
      <c r="G22" s="180" t="s">
        <v>696</v>
      </c>
      <c r="H22" s="124">
        <v>43996</v>
      </c>
    </row>
    <row r="23" spans="1:8" ht="30" customHeight="1">
      <c r="A23" s="90">
        <v>15</v>
      </c>
      <c r="B23" s="86" t="s">
        <v>680</v>
      </c>
      <c r="C23" s="122">
        <v>86</v>
      </c>
      <c r="D23" s="87" t="s">
        <v>199</v>
      </c>
      <c r="E23" s="178">
        <v>5</v>
      </c>
      <c r="F23" s="179">
        <v>5</v>
      </c>
      <c r="G23" s="180" t="s">
        <v>696</v>
      </c>
      <c r="H23" s="124">
        <v>43997</v>
      </c>
    </row>
    <row r="24" spans="1:8" ht="30" customHeight="1">
      <c r="A24" s="90">
        <v>16</v>
      </c>
      <c r="B24" s="86" t="s">
        <v>680</v>
      </c>
      <c r="C24" s="122">
        <v>85</v>
      </c>
      <c r="D24" s="87" t="s">
        <v>200</v>
      </c>
      <c r="E24" s="178">
        <v>5</v>
      </c>
      <c r="F24" s="179">
        <v>5</v>
      </c>
      <c r="G24" s="180" t="s">
        <v>696</v>
      </c>
      <c r="H24" s="124">
        <v>43998</v>
      </c>
    </row>
    <row r="25" spans="1:8" ht="30" customHeight="1">
      <c r="A25" s="90">
        <v>17</v>
      </c>
      <c r="B25" s="86" t="s">
        <v>680</v>
      </c>
      <c r="C25" s="122">
        <v>84</v>
      </c>
      <c r="D25" s="87" t="s">
        <v>199</v>
      </c>
      <c r="E25" s="178">
        <v>5</v>
      </c>
      <c r="F25" s="179">
        <v>5</v>
      </c>
      <c r="G25" s="180" t="s">
        <v>696</v>
      </c>
      <c r="H25" s="124">
        <v>43999</v>
      </c>
    </row>
    <row r="26" spans="1:8" ht="30" customHeight="1">
      <c r="A26" s="90">
        <v>18</v>
      </c>
      <c r="B26" s="86" t="s">
        <v>680</v>
      </c>
      <c r="C26" s="122">
        <v>83</v>
      </c>
      <c r="D26" s="87" t="s">
        <v>200</v>
      </c>
      <c r="E26" s="178">
        <v>5</v>
      </c>
      <c r="F26" s="179">
        <v>5</v>
      </c>
      <c r="G26" s="180" t="s">
        <v>696</v>
      </c>
      <c r="H26" s="124">
        <v>44000</v>
      </c>
    </row>
    <row r="27" spans="1:8" ht="30" customHeight="1">
      <c r="A27" s="90">
        <v>19</v>
      </c>
      <c r="B27" s="86" t="s">
        <v>680</v>
      </c>
      <c r="C27" s="122">
        <v>82</v>
      </c>
      <c r="D27" s="87" t="s">
        <v>199</v>
      </c>
      <c r="E27" s="178">
        <v>5</v>
      </c>
      <c r="F27" s="179">
        <v>5</v>
      </c>
      <c r="G27" s="180" t="s">
        <v>696</v>
      </c>
      <c r="H27" s="124">
        <v>44001</v>
      </c>
    </row>
    <row r="28" spans="1:8" ht="30" customHeight="1">
      <c r="A28" s="90">
        <v>20</v>
      </c>
      <c r="B28" s="86" t="s">
        <v>680</v>
      </c>
      <c r="C28" s="122">
        <v>81</v>
      </c>
      <c r="D28" s="87" t="s">
        <v>200</v>
      </c>
      <c r="E28" s="178">
        <v>5</v>
      </c>
      <c r="F28" s="179">
        <v>5</v>
      </c>
      <c r="G28" s="180" t="s">
        <v>696</v>
      </c>
      <c r="H28" s="124">
        <v>44002</v>
      </c>
    </row>
    <row r="29" spans="1:8" ht="30" customHeight="1">
      <c r="A29" s="90">
        <v>21</v>
      </c>
      <c r="B29" s="86" t="s">
        <v>680</v>
      </c>
      <c r="C29" s="122">
        <v>80</v>
      </c>
      <c r="D29" s="87" t="s">
        <v>199</v>
      </c>
      <c r="E29" s="178">
        <v>5</v>
      </c>
      <c r="F29" s="179">
        <v>5</v>
      </c>
      <c r="G29" s="180" t="s">
        <v>696</v>
      </c>
      <c r="H29" s="124">
        <v>44003</v>
      </c>
    </row>
    <row r="30" spans="1:8" ht="30" customHeight="1">
      <c r="A30" s="90">
        <v>22</v>
      </c>
      <c r="B30" s="86" t="s">
        <v>680</v>
      </c>
      <c r="C30" s="122">
        <v>79</v>
      </c>
      <c r="D30" s="87" t="s">
        <v>200</v>
      </c>
      <c r="E30" s="178">
        <v>4</v>
      </c>
      <c r="F30" s="179">
        <v>4</v>
      </c>
      <c r="G30" s="180" t="s">
        <v>696</v>
      </c>
      <c r="H30" s="124">
        <v>44004</v>
      </c>
    </row>
    <row r="31" spans="1:8" ht="30" customHeight="1">
      <c r="A31" s="90">
        <v>23</v>
      </c>
      <c r="B31" s="86" t="s">
        <v>680</v>
      </c>
      <c r="C31" s="122">
        <v>78</v>
      </c>
      <c r="D31" s="87" t="s">
        <v>199</v>
      </c>
      <c r="E31" s="178">
        <v>4</v>
      </c>
      <c r="F31" s="179">
        <v>4</v>
      </c>
      <c r="G31" s="180" t="s">
        <v>696</v>
      </c>
      <c r="H31" s="124">
        <v>44005</v>
      </c>
    </row>
    <row r="32" spans="1:8" ht="30" customHeight="1">
      <c r="A32" s="90">
        <v>24</v>
      </c>
      <c r="B32" s="86" t="s">
        <v>680</v>
      </c>
      <c r="C32" s="122">
        <v>77</v>
      </c>
      <c r="D32" s="87" t="s">
        <v>200</v>
      </c>
      <c r="E32" s="178">
        <v>4</v>
      </c>
      <c r="F32" s="179">
        <v>4</v>
      </c>
      <c r="G32" s="180" t="s">
        <v>696</v>
      </c>
      <c r="H32" s="124">
        <v>44006</v>
      </c>
    </row>
    <row r="33" spans="1:8" ht="30" customHeight="1">
      <c r="A33" s="90">
        <v>25</v>
      </c>
      <c r="B33" s="86" t="s">
        <v>680</v>
      </c>
      <c r="C33" s="122">
        <v>76</v>
      </c>
      <c r="D33" s="87" t="s">
        <v>199</v>
      </c>
      <c r="E33" s="178">
        <v>4</v>
      </c>
      <c r="F33" s="179">
        <v>4</v>
      </c>
      <c r="G33" s="180" t="s">
        <v>696</v>
      </c>
      <c r="H33" s="124">
        <v>44007</v>
      </c>
    </row>
    <row r="34" spans="1:8" ht="30" customHeight="1">
      <c r="A34" s="90">
        <v>26</v>
      </c>
      <c r="B34" s="86" t="s">
        <v>680</v>
      </c>
      <c r="C34" s="122">
        <v>75</v>
      </c>
      <c r="D34" s="87" t="s">
        <v>200</v>
      </c>
      <c r="E34" s="178">
        <v>4</v>
      </c>
      <c r="F34" s="179">
        <v>4</v>
      </c>
      <c r="G34" s="180" t="s">
        <v>696</v>
      </c>
      <c r="H34" s="124">
        <v>44008</v>
      </c>
    </row>
    <row r="35" spans="1:8" ht="30" customHeight="1">
      <c r="A35" s="90">
        <v>27</v>
      </c>
      <c r="B35" s="86" t="s">
        <v>680</v>
      </c>
      <c r="C35" s="122">
        <v>74</v>
      </c>
      <c r="D35" s="87" t="s">
        <v>199</v>
      </c>
      <c r="E35" s="178">
        <v>4</v>
      </c>
      <c r="F35" s="179">
        <v>4</v>
      </c>
      <c r="G35" s="180" t="s">
        <v>696</v>
      </c>
      <c r="H35" s="124">
        <v>44009</v>
      </c>
    </row>
    <row r="36" spans="1:8" ht="30" customHeight="1">
      <c r="A36" s="90">
        <v>28</v>
      </c>
      <c r="B36" s="86" t="s">
        <v>680</v>
      </c>
      <c r="C36" s="122">
        <v>73</v>
      </c>
      <c r="D36" s="87" t="s">
        <v>200</v>
      </c>
      <c r="E36" s="178">
        <v>4</v>
      </c>
      <c r="F36" s="179">
        <v>4</v>
      </c>
      <c r="G36" s="180" t="s">
        <v>696</v>
      </c>
      <c r="H36" s="124">
        <v>44010</v>
      </c>
    </row>
    <row r="37" spans="1:8" ht="30" customHeight="1">
      <c r="A37" s="90">
        <v>29</v>
      </c>
      <c r="B37" s="86" t="s">
        <v>680</v>
      </c>
      <c r="C37" s="122">
        <v>72</v>
      </c>
      <c r="D37" s="87" t="s">
        <v>199</v>
      </c>
      <c r="E37" s="178">
        <v>3</v>
      </c>
      <c r="F37" s="179">
        <v>3</v>
      </c>
      <c r="G37" s="180" t="s">
        <v>696</v>
      </c>
      <c r="H37" s="124">
        <v>44011</v>
      </c>
    </row>
    <row r="38" spans="1:8" ht="30" customHeight="1" thickBot="1">
      <c r="A38" s="102">
        <v>30</v>
      </c>
      <c r="B38" s="379" t="s">
        <v>680</v>
      </c>
      <c r="C38" s="125">
        <v>71</v>
      </c>
      <c r="D38" s="98" t="s">
        <v>200</v>
      </c>
      <c r="E38" s="178">
        <v>3</v>
      </c>
      <c r="F38" s="179">
        <v>3</v>
      </c>
      <c r="G38" s="180" t="s">
        <v>696</v>
      </c>
      <c r="H38" s="126">
        <v>44012</v>
      </c>
    </row>
    <row r="39" spans="1:8" ht="12.75">
      <c r="A39" s="91"/>
      <c r="B39" s="64"/>
      <c r="C39" s="64"/>
      <c r="D39" s="64"/>
      <c r="E39" s="64"/>
      <c r="F39" s="64"/>
      <c r="G39" s="65"/>
      <c r="H39" s="65"/>
    </row>
    <row r="40" spans="1:8" ht="12.75">
      <c r="A40" s="91"/>
      <c r="B40" s="64"/>
      <c r="C40" s="64"/>
      <c r="D40" s="64"/>
      <c r="E40" s="64"/>
      <c r="F40" s="64"/>
      <c r="G40" s="65"/>
      <c r="H40" s="65"/>
    </row>
  </sheetData>
  <sheetProtection/>
  <mergeCells count="5">
    <mergeCell ref="B4:B5"/>
    <mergeCell ref="C4:E4"/>
    <mergeCell ref="F4:G4"/>
    <mergeCell ref="C5:E5"/>
    <mergeCell ref="F5:G5"/>
  </mergeCells>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74" r:id="rId2"/>
  <drawing r:id="rId1"/>
</worksheet>
</file>

<file path=xl/worksheets/sheet34.xml><?xml version="1.0" encoding="utf-8"?>
<worksheet xmlns="http://schemas.openxmlformats.org/spreadsheetml/2006/main" xmlns:r="http://schemas.openxmlformats.org/officeDocument/2006/relationships">
  <dimension ref="B2:AZ32"/>
  <sheetViews>
    <sheetView view="pageBreakPreview" zoomScaleSheetLayoutView="100" zoomScalePageLayoutView="0" workbookViewId="0" topLeftCell="A1">
      <selection activeCell="X13" sqref="X13:AG13"/>
    </sheetView>
  </sheetViews>
  <sheetFormatPr defaultColWidth="9.00390625" defaultRowHeight="13.5"/>
  <cols>
    <col min="1" max="35" width="2.50390625" style="1" customWidth="1"/>
    <col min="36" max="53" width="0" style="1" hidden="1" customWidth="1"/>
    <col min="54" max="16384" width="9.00390625" style="1" customWidth="1"/>
  </cols>
  <sheetData>
    <row r="1" ht="13.5" thickBot="1"/>
    <row r="2" spans="2:34" ht="13.5" customHeight="1">
      <c r="B2" s="670" t="s">
        <v>645</v>
      </c>
      <c r="C2" s="509"/>
      <c r="D2" s="509"/>
      <c r="E2" s="509"/>
      <c r="F2" s="509"/>
      <c r="G2" s="509"/>
      <c r="H2" s="509"/>
      <c r="I2" s="509"/>
      <c r="J2" s="509"/>
      <c r="K2" s="509"/>
      <c r="L2" s="510"/>
      <c r="P2" s="54" t="s">
        <v>602</v>
      </c>
      <c r="Q2" s="29"/>
      <c r="R2" s="29"/>
      <c r="S2" s="29"/>
      <c r="T2" s="29"/>
      <c r="U2" s="29"/>
      <c r="V2" s="29"/>
      <c r="W2" s="29"/>
      <c r="X2" s="29"/>
      <c r="Y2" s="29"/>
      <c r="Z2" s="29"/>
      <c r="AA2" s="29"/>
      <c r="AB2" s="29"/>
      <c r="AC2" s="29"/>
      <c r="AD2" s="29"/>
      <c r="AE2" s="29"/>
      <c r="AF2" s="29"/>
      <c r="AG2" s="29"/>
      <c r="AH2" s="30"/>
    </row>
    <row r="3" spans="2:34" ht="13.5" customHeight="1" thickBot="1">
      <c r="B3" s="511"/>
      <c r="C3" s="512"/>
      <c r="D3" s="512"/>
      <c r="E3" s="512"/>
      <c r="F3" s="512"/>
      <c r="G3" s="512"/>
      <c r="H3" s="512"/>
      <c r="I3" s="512"/>
      <c r="J3" s="512"/>
      <c r="K3" s="512"/>
      <c r="L3" s="513"/>
      <c r="P3" s="55" t="s">
        <v>646</v>
      </c>
      <c r="Q3" s="32"/>
      <c r="R3" s="32"/>
      <c r="S3" s="32"/>
      <c r="T3" s="32"/>
      <c r="U3" s="32"/>
      <c r="V3" s="32"/>
      <c r="W3" s="32"/>
      <c r="X3" s="32"/>
      <c r="Y3" s="32"/>
      <c r="Z3" s="32"/>
      <c r="AA3" s="32"/>
      <c r="AB3" s="32"/>
      <c r="AC3" s="32"/>
      <c r="AD3" s="32"/>
      <c r="AE3" s="32"/>
      <c r="AF3" s="32"/>
      <c r="AG3" s="32"/>
      <c r="AH3" s="33"/>
    </row>
    <row r="4" spans="2:34" ht="13.5" customHeight="1" thickBot="1">
      <c r="B4" s="514"/>
      <c r="C4" s="515"/>
      <c r="D4" s="515"/>
      <c r="E4" s="515"/>
      <c r="F4" s="515"/>
      <c r="G4" s="515"/>
      <c r="H4" s="515"/>
      <c r="I4" s="515"/>
      <c r="J4" s="515"/>
      <c r="K4" s="515"/>
      <c r="L4" s="516"/>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22" t="s">
        <v>484</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22"/>
    </row>
    <row r="8" spans="2:34" ht="13.5"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22"/>
    </row>
    <row r="10" spans="2:52" ht="12.75">
      <c r="B10" s="1" t="s">
        <v>281</v>
      </c>
      <c r="AZ10" s="1" t="s">
        <v>46</v>
      </c>
    </row>
    <row r="11" ht="13.5" thickBot="1">
      <c r="AZ11" s="1" t="s">
        <v>47</v>
      </c>
    </row>
    <row r="12" spans="2:34" ht="58.5" customHeight="1" thickBot="1" thickTop="1">
      <c r="B12" s="523" t="s">
        <v>2</v>
      </c>
      <c r="C12" s="524"/>
      <c r="D12" s="764" t="s">
        <v>485</v>
      </c>
      <c r="E12" s="764"/>
      <c r="F12" s="764"/>
      <c r="G12" s="764"/>
      <c r="H12" s="764"/>
      <c r="I12" s="764"/>
      <c r="J12" s="764"/>
      <c r="K12" s="764"/>
      <c r="L12" s="764"/>
      <c r="M12" s="764"/>
      <c r="N12" s="764"/>
      <c r="O12" s="764"/>
      <c r="P12" s="764"/>
      <c r="Q12" s="764"/>
      <c r="R12" s="764"/>
      <c r="S12" s="764"/>
      <c r="T12" s="764"/>
      <c r="U12" s="764"/>
      <c r="V12" s="764"/>
      <c r="W12" s="765"/>
      <c r="X12" s="834">
        <v>3</v>
      </c>
      <c r="Y12" s="835"/>
      <c r="Z12" s="835"/>
      <c r="AA12" s="835"/>
      <c r="AB12" s="835"/>
      <c r="AC12" s="835"/>
      <c r="AD12" s="835"/>
      <c r="AE12" s="836" t="s">
        <v>50</v>
      </c>
      <c r="AF12" s="836"/>
      <c r="AG12" s="837"/>
      <c r="AH12" s="26"/>
    </row>
    <row r="13" spans="2:33" ht="40.5" customHeight="1" thickTop="1">
      <c r="B13" s="751" t="s">
        <v>24</v>
      </c>
      <c r="C13" s="660"/>
      <c r="D13" s="660"/>
      <c r="E13" s="660"/>
      <c r="F13" s="660"/>
      <c r="G13" s="660"/>
      <c r="H13" s="660"/>
      <c r="I13" s="660"/>
      <c r="J13" s="660"/>
      <c r="K13" s="660"/>
      <c r="L13" s="660"/>
      <c r="M13" s="660"/>
      <c r="N13" s="660"/>
      <c r="O13" s="660"/>
      <c r="P13" s="660"/>
      <c r="Q13" s="660"/>
      <c r="R13" s="660"/>
      <c r="S13" s="660"/>
      <c r="T13" s="660"/>
      <c r="U13" s="660"/>
      <c r="V13" s="660"/>
      <c r="W13" s="660"/>
      <c r="X13" s="741" t="str">
        <f>IF(X12&gt;=2,"算定可","算定不可")</f>
        <v>算定可</v>
      </c>
      <c r="Y13" s="741"/>
      <c r="Z13" s="741"/>
      <c r="AA13" s="741"/>
      <c r="AB13" s="741"/>
      <c r="AC13" s="741"/>
      <c r="AD13" s="741"/>
      <c r="AE13" s="741"/>
      <c r="AF13" s="741"/>
      <c r="AG13" s="742"/>
    </row>
    <row r="14" spans="2:33" ht="40.5" customHeight="1" thickBot="1">
      <c r="B14" s="749" t="s">
        <v>25</v>
      </c>
      <c r="C14" s="750"/>
      <c r="D14" s="750"/>
      <c r="E14" s="750"/>
      <c r="F14" s="750"/>
      <c r="G14" s="750"/>
      <c r="H14" s="750"/>
      <c r="I14" s="750"/>
      <c r="J14" s="750"/>
      <c r="K14" s="750"/>
      <c r="L14" s="750"/>
      <c r="M14" s="750"/>
      <c r="N14" s="750"/>
      <c r="O14" s="750"/>
      <c r="P14" s="750"/>
      <c r="Q14" s="750"/>
      <c r="R14" s="750"/>
      <c r="S14" s="750"/>
      <c r="T14" s="750"/>
      <c r="U14" s="750"/>
      <c r="V14" s="750"/>
      <c r="W14" s="750"/>
      <c r="X14" s="19"/>
      <c r="Y14" s="20"/>
      <c r="Z14" s="20"/>
      <c r="AA14" s="20"/>
      <c r="AB14" s="20"/>
      <c r="AC14" s="20">
        <f>IF(X13="算定可",2,0)</f>
        <v>2</v>
      </c>
      <c r="AD14" s="20"/>
      <c r="AE14" s="20"/>
      <c r="AF14" s="20"/>
      <c r="AG14" s="21"/>
    </row>
    <row r="16" ht="12.75">
      <c r="B16" s="1" t="s">
        <v>37</v>
      </c>
    </row>
    <row r="17" spans="3:5" ht="12.75">
      <c r="C17" s="1" t="s">
        <v>0</v>
      </c>
      <c r="E17" s="1" t="s">
        <v>256</v>
      </c>
    </row>
    <row r="18" ht="13.5" thickBot="1"/>
    <row r="19" spans="2:34" ht="30" customHeight="1">
      <c r="B19" s="327" t="s">
        <v>380</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249</v>
      </c>
      <c r="D20" s="332"/>
      <c r="E20" s="332" t="s">
        <v>387</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row r="31" spans="25:26" ht="12.75">
      <c r="Y31" s="11" t="s">
        <v>51</v>
      </c>
      <c r="Z31" s="11" t="s">
        <v>52</v>
      </c>
    </row>
    <row r="32" spans="25:26" ht="12.75">
      <c r="Y32" s="11" t="s">
        <v>46</v>
      </c>
      <c r="Z32" s="11" t="s">
        <v>47</v>
      </c>
    </row>
  </sheetData>
  <sheetProtection password="CC3D" sheet="1"/>
  <mergeCells count="9">
    <mergeCell ref="B2:L4"/>
    <mergeCell ref="X12:AD12"/>
    <mergeCell ref="AE12:AG12"/>
    <mergeCell ref="B13:W13"/>
    <mergeCell ref="X13:AG13"/>
    <mergeCell ref="B14:W14"/>
    <mergeCell ref="B7:AG8"/>
    <mergeCell ref="B12:C12"/>
    <mergeCell ref="D12:W12"/>
  </mergeCells>
  <printOptions/>
  <pageMargins left="0.7" right="0.7" top="0.75" bottom="0.75" header="0.3" footer="0.3"/>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2:D10"/>
  <sheetViews>
    <sheetView view="pageBreakPreview" zoomScale="60" zoomScalePageLayoutView="0" workbookViewId="0" topLeftCell="A1">
      <selection activeCell="D11" sqref="D11"/>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41" customFormat="1" ht="30.75" customHeight="1">
      <c r="A2" s="147"/>
      <c r="B2" s="228" t="s">
        <v>350</v>
      </c>
    </row>
    <row r="3" spans="1:4" s="141" customFormat="1" ht="32.25" customHeight="1">
      <c r="A3" s="147"/>
      <c r="B3" s="228" t="s">
        <v>486</v>
      </c>
      <c r="C3" s="148"/>
      <c r="D3" s="148"/>
    </row>
    <row r="4" s="141" customFormat="1" ht="9" customHeight="1">
      <c r="A4" s="147"/>
    </row>
    <row r="5" spans="1:4" s="141" customFormat="1" ht="24.75" customHeight="1" thickBot="1">
      <c r="A5" s="142" t="s">
        <v>487</v>
      </c>
      <c r="B5" s="142"/>
      <c r="C5" s="142"/>
      <c r="D5" s="142"/>
    </row>
    <row r="6" spans="1:4" s="157" customFormat="1" ht="39.75" customHeight="1">
      <c r="A6" s="882" t="s">
        <v>133</v>
      </c>
      <c r="B6" s="884" t="s">
        <v>210</v>
      </c>
      <c r="C6" s="884" t="s">
        <v>282</v>
      </c>
      <c r="D6" s="886" t="s">
        <v>284</v>
      </c>
    </row>
    <row r="7" spans="1:4" s="157" customFormat="1" ht="39.75" customHeight="1" thickBot="1">
      <c r="A7" s="883"/>
      <c r="B7" s="885"/>
      <c r="C7" s="885"/>
      <c r="D7" s="887"/>
    </row>
    <row r="8" spans="1:4" ht="149.25" customHeight="1">
      <c r="A8" s="183">
        <v>1</v>
      </c>
      <c r="B8" s="380">
        <v>43952</v>
      </c>
      <c r="C8" s="380" t="s">
        <v>697</v>
      </c>
      <c r="D8" s="381">
        <v>50</v>
      </c>
    </row>
    <row r="9" spans="1:4" ht="138" customHeight="1" thickBot="1">
      <c r="A9" s="186">
        <v>2</v>
      </c>
      <c r="B9" s="382">
        <v>44146</v>
      </c>
      <c r="C9" s="382" t="s">
        <v>698</v>
      </c>
      <c r="D9" s="383">
        <v>30</v>
      </c>
    </row>
    <row r="10" s="174" customFormat="1" ht="27" customHeight="1">
      <c r="B10" s="174" t="s">
        <v>283</v>
      </c>
    </row>
    <row r="11" s="174" customFormat="1" ht="27" customHeight="1"/>
    <row r="12" s="174" customFormat="1" ht="27" customHeight="1"/>
    <row r="13" ht="27" customHeight="1"/>
    <row r="14"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36.xml><?xml version="1.0" encoding="utf-8"?>
<worksheet xmlns="http://schemas.openxmlformats.org/spreadsheetml/2006/main" xmlns:r="http://schemas.openxmlformats.org/officeDocument/2006/relationships">
  <dimension ref="B2:AZ32"/>
  <sheetViews>
    <sheetView view="pageBreakPreview" zoomScale="115" zoomScaleSheetLayoutView="115" zoomScalePageLayoutView="0" workbookViewId="0" topLeftCell="A1">
      <selection activeCell="X13" sqref="X13:AG13"/>
    </sheetView>
  </sheetViews>
  <sheetFormatPr defaultColWidth="9.00390625" defaultRowHeight="13.5"/>
  <cols>
    <col min="1" max="28" width="2.50390625" style="1" customWidth="1"/>
    <col min="29" max="29" width="3.75390625" style="1" customWidth="1"/>
    <col min="30" max="35" width="2.50390625" style="1" customWidth="1"/>
    <col min="36" max="16384" width="9.00390625" style="1" customWidth="1"/>
  </cols>
  <sheetData>
    <row r="1" ht="13.5" thickBot="1"/>
    <row r="2" spans="2:34" ht="13.5" customHeight="1">
      <c r="B2" s="670" t="s">
        <v>647</v>
      </c>
      <c r="C2" s="509"/>
      <c r="D2" s="509"/>
      <c r="E2" s="509"/>
      <c r="F2" s="509"/>
      <c r="G2" s="509"/>
      <c r="H2" s="509"/>
      <c r="I2" s="509"/>
      <c r="J2" s="509"/>
      <c r="K2" s="509"/>
      <c r="L2" s="509"/>
      <c r="M2" s="510"/>
      <c r="P2" s="54" t="s">
        <v>602</v>
      </c>
      <c r="Q2" s="29"/>
      <c r="R2" s="29"/>
      <c r="S2" s="29"/>
      <c r="T2" s="29"/>
      <c r="U2" s="29"/>
      <c r="V2" s="29"/>
      <c r="W2" s="29"/>
      <c r="X2" s="29"/>
      <c r="Y2" s="29"/>
      <c r="Z2" s="29"/>
      <c r="AA2" s="29"/>
      <c r="AB2" s="29"/>
      <c r="AC2" s="29"/>
      <c r="AD2" s="29"/>
      <c r="AE2" s="29"/>
      <c r="AF2" s="29"/>
      <c r="AG2" s="29"/>
      <c r="AH2" s="30"/>
    </row>
    <row r="3" spans="2:34" ht="13.5" customHeight="1" thickBot="1">
      <c r="B3" s="511"/>
      <c r="C3" s="512"/>
      <c r="D3" s="512"/>
      <c r="E3" s="512"/>
      <c r="F3" s="512"/>
      <c r="G3" s="512"/>
      <c r="H3" s="512"/>
      <c r="I3" s="512"/>
      <c r="J3" s="512"/>
      <c r="K3" s="512"/>
      <c r="L3" s="512"/>
      <c r="M3" s="513"/>
      <c r="P3" s="55" t="s">
        <v>648</v>
      </c>
      <c r="Q3" s="32"/>
      <c r="R3" s="32"/>
      <c r="S3" s="32"/>
      <c r="T3" s="32"/>
      <c r="U3" s="32"/>
      <c r="V3" s="32"/>
      <c r="W3" s="32"/>
      <c r="X3" s="32"/>
      <c r="Y3" s="32"/>
      <c r="Z3" s="32"/>
      <c r="AA3" s="32"/>
      <c r="AB3" s="32"/>
      <c r="AC3" s="32"/>
      <c r="AD3" s="32"/>
      <c r="AE3" s="32"/>
      <c r="AF3" s="32"/>
      <c r="AG3" s="32"/>
      <c r="AH3" s="33"/>
    </row>
    <row r="4" spans="2:34" ht="13.5" customHeight="1" thickBot="1">
      <c r="B4" s="514"/>
      <c r="C4" s="515"/>
      <c r="D4" s="515"/>
      <c r="E4" s="515"/>
      <c r="F4" s="515"/>
      <c r="G4" s="515"/>
      <c r="H4" s="515"/>
      <c r="I4" s="515"/>
      <c r="J4" s="515"/>
      <c r="K4" s="515"/>
      <c r="L4" s="515"/>
      <c r="M4" s="516"/>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22" t="s">
        <v>488</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22"/>
    </row>
    <row r="8" spans="2:34" ht="13.5"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22"/>
    </row>
    <row r="10" spans="2:52" ht="12.75">
      <c r="B10" s="1" t="s">
        <v>279</v>
      </c>
      <c r="AZ10" s="1" t="s">
        <v>46</v>
      </c>
    </row>
    <row r="11" ht="13.5" thickBot="1">
      <c r="AZ11" s="1" t="s">
        <v>47</v>
      </c>
    </row>
    <row r="12" spans="2:34" ht="86.25" customHeight="1" thickBot="1" thickTop="1">
      <c r="B12" s="523" t="s">
        <v>2</v>
      </c>
      <c r="C12" s="524"/>
      <c r="D12" s="764" t="s">
        <v>489</v>
      </c>
      <c r="E12" s="764"/>
      <c r="F12" s="764"/>
      <c r="G12" s="764"/>
      <c r="H12" s="764"/>
      <c r="I12" s="764"/>
      <c r="J12" s="764"/>
      <c r="K12" s="764"/>
      <c r="L12" s="764"/>
      <c r="M12" s="764"/>
      <c r="N12" s="764"/>
      <c r="O12" s="764"/>
      <c r="P12" s="764"/>
      <c r="Q12" s="764"/>
      <c r="R12" s="764"/>
      <c r="S12" s="764"/>
      <c r="T12" s="764"/>
      <c r="U12" s="764"/>
      <c r="V12" s="764"/>
      <c r="W12" s="765"/>
      <c r="X12" s="888" t="s">
        <v>330</v>
      </c>
      <c r="Y12" s="836"/>
      <c r="Z12" s="836"/>
      <c r="AA12" s="520">
        <v>12</v>
      </c>
      <c r="AB12" s="520"/>
      <c r="AC12" s="520"/>
      <c r="AD12" s="520"/>
      <c r="AE12" s="836" t="s">
        <v>50</v>
      </c>
      <c r="AF12" s="836"/>
      <c r="AG12" s="837"/>
      <c r="AH12" s="26"/>
    </row>
    <row r="13" spans="2:33" ht="40.5" customHeight="1" thickTop="1">
      <c r="B13" s="751" t="s">
        <v>24</v>
      </c>
      <c r="C13" s="660"/>
      <c r="D13" s="660"/>
      <c r="E13" s="660"/>
      <c r="F13" s="660"/>
      <c r="G13" s="660"/>
      <c r="H13" s="660"/>
      <c r="I13" s="660"/>
      <c r="J13" s="660"/>
      <c r="K13" s="660"/>
      <c r="L13" s="660"/>
      <c r="M13" s="660"/>
      <c r="N13" s="660"/>
      <c r="O13" s="660"/>
      <c r="P13" s="660"/>
      <c r="Q13" s="660"/>
      <c r="R13" s="660"/>
      <c r="S13" s="660"/>
      <c r="T13" s="660"/>
      <c r="U13" s="660"/>
      <c r="V13" s="660"/>
      <c r="W13" s="660"/>
      <c r="X13" s="741" t="str">
        <f>IF(AA12&gt;=1,"算定可","算定不可")</f>
        <v>算定可</v>
      </c>
      <c r="Y13" s="741"/>
      <c r="Z13" s="741"/>
      <c r="AA13" s="741"/>
      <c r="AB13" s="741"/>
      <c r="AC13" s="741"/>
      <c r="AD13" s="741"/>
      <c r="AE13" s="741"/>
      <c r="AF13" s="741"/>
      <c r="AG13" s="742"/>
    </row>
    <row r="14" spans="2:33" ht="40.5" customHeight="1" thickBot="1">
      <c r="B14" s="749" t="s">
        <v>25</v>
      </c>
      <c r="C14" s="750"/>
      <c r="D14" s="750"/>
      <c r="E14" s="750"/>
      <c r="F14" s="750"/>
      <c r="G14" s="750"/>
      <c r="H14" s="750"/>
      <c r="I14" s="750"/>
      <c r="J14" s="750"/>
      <c r="K14" s="750"/>
      <c r="L14" s="750"/>
      <c r="M14" s="750"/>
      <c r="N14" s="750"/>
      <c r="O14" s="750"/>
      <c r="P14" s="750"/>
      <c r="Q14" s="750"/>
      <c r="R14" s="750"/>
      <c r="S14" s="750"/>
      <c r="T14" s="750"/>
      <c r="U14" s="750"/>
      <c r="V14" s="750"/>
      <c r="W14" s="750"/>
      <c r="X14" s="19"/>
      <c r="Y14" s="20"/>
      <c r="Z14" s="20"/>
      <c r="AA14" s="20"/>
      <c r="AB14" s="20"/>
      <c r="AC14" s="20">
        <f>IF('施設区分'!Q13&gt;=70,IF(AA12&gt;=5,2,IF(AA12&gt;=3,1,IF(AA12&gt;=1,1,0))),IF(AA12&gt;=5,10,IF(AA12&gt;=3,6,IF(AA12&gt;=1,3,0))))</f>
        <v>2</v>
      </c>
      <c r="AD14" s="20"/>
      <c r="AE14" s="20"/>
      <c r="AF14" s="20"/>
      <c r="AG14" s="21"/>
    </row>
    <row r="16" ht="12.75">
      <c r="B16" s="1" t="s">
        <v>37</v>
      </c>
    </row>
    <row r="17" spans="3:5" ht="12.75">
      <c r="C17" s="1" t="s">
        <v>0</v>
      </c>
      <c r="E17" s="1" t="s">
        <v>256</v>
      </c>
    </row>
    <row r="18" ht="13.5" thickBot="1"/>
    <row r="19" spans="2:34" ht="30" customHeight="1">
      <c r="B19" s="327" t="s">
        <v>380</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31"/>
      <c r="C20" s="332" t="s">
        <v>249</v>
      </c>
      <c r="D20" s="332"/>
      <c r="E20" s="332" t="s">
        <v>388</v>
      </c>
      <c r="F20" s="332"/>
      <c r="G20" s="332"/>
      <c r="H20" s="332"/>
      <c r="I20" s="332"/>
      <c r="J20" s="332"/>
      <c r="K20" s="332"/>
      <c r="L20" s="332"/>
      <c r="M20" s="332"/>
      <c r="N20" s="332"/>
      <c r="O20" s="332"/>
      <c r="P20" s="332"/>
      <c r="Q20" s="332"/>
      <c r="R20" s="332"/>
      <c r="S20" s="332"/>
      <c r="T20" s="332"/>
      <c r="U20" s="332"/>
      <c r="V20" s="333"/>
      <c r="W20" s="333"/>
      <c r="X20" s="333"/>
      <c r="Y20" s="333"/>
      <c r="Z20" s="333"/>
      <c r="AA20" s="333"/>
      <c r="AB20" s="333"/>
      <c r="AC20" s="333"/>
      <c r="AD20" s="333"/>
      <c r="AE20" s="333"/>
      <c r="AF20" s="333"/>
      <c r="AG20" s="334"/>
      <c r="AH20" s="299"/>
    </row>
    <row r="31" spans="25:26" ht="12.75">
      <c r="Y31" s="11" t="s">
        <v>51</v>
      </c>
      <c r="Z31" s="11" t="s">
        <v>52</v>
      </c>
    </row>
    <row r="32" spans="25:26" ht="12.75">
      <c r="Y32" s="11" t="s">
        <v>46</v>
      </c>
      <c r="Z32" s="11" t="s">
        <v>47</v>
      </c>
    </row>
  </sheetData>
  <sheetProtection password="CC3D" sheet="1"/>
  <mergeCells count="10">
    <mergeCell ref="B2:M4"/>
    <mergeCell ref="B14:W14"/>
    <mergeCell ref="B7:AG8"/>
    <mergeCell ref="B12:C12"/>
    <mergeCell ref="D12:W12"/>
    <mergeCell ref="AA12:AD12"/>
    <mergeCell ref="X12:Z12"/>
    <mergeCell ref="AE12:AG12"/>
    <mergeCell ref="B13:W13"/>
    <mergeCell ref="X13:AG13"/>
  </mergeCells>
  <dataValidations count="1">
    <dataValidation type="list" allowBlank="1" showInputMessage="1" showErrorMessage="1" sqref="AH12">
      <formula1>$Y$31:$Z$31</formula1>
    </dataValidation>
  </dataValidations>
  <printOptions/>
  <pageMargins left="0.7" right="0.7" top="0.75" bottom="0.75" header="0.3" footer="0.3"/>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2:G12"/>
  <sheetViews>
    <sheetView view="pageBreakPreview" zoomScale="55" zoomScaleSheetLayoutView="55" zoomScalePageLayoutView="0" workbookViewId="0" topLeftCell="A1">
      <selection activeCell="L9" sqref="L9"/>
    </sheetView>
  </sheetViews>
  <sheetFormatPr defaultColWidth="9.00390625" defaultRowHeight="13.5"/>
  <cols>
    <col min="1" max="1" width="4.50390625" style="0" customWidth="1"/>
    <col min="2" max="2" width="22.75390625" style="0" customWidth="1"/>
    <col min="3" max="3" width="29.00390625" style="0" customWidth="1"/>
    <col min="4" max="4" width="30.125" style="0" customWidth="1"/>
    <col min="5" max="5" width="22.25390625" style="0" customWidth="1"/>
    <col min="6" max="6" width="49.375" style="0" customWidth="1"/>
    <col min="7" max="7" width="12.75390625" style="0" customWidth="1"/>
  </cols>
  <sheetData>
    <row r="2" spans="1:2" s="139" customFormat="1" ht="30.75" customHeight="1">
      <c r="A2" s="22"/>
      <c r="B2" s="227" t="s">
        <v>649</v>
      </c>
    </row>
    <row r="3" spans="1:6" s="139" customFormat="1" ht="30.75" customHeight="1">
      <c r="A3" s="22"/>
      <c r="B3" s="227" t="s">
        <v>218</v>
      </c>
      <c r="C3" s="143"/>
      <c r="D3" s="143"/>
      <c r="E3" s="143"/>
      <c r="F3" s="143"/>
    </row>
    <row r="4" spans="1:6" s="139" customFormat="1" ht="100.5" customHeight="1">
      <c r="A4" s="22"/>
      <c r="B4" s="143"/>
      <c r="C4" s="143"/>
      <c r="D4" s="143"/>
      <c r="E4" s="143"/>
      <c r="F4" s="143"/>
    </row>
    <row r="5" spans="1:7" s="139" customFormat="1" ht="30.75" customHeight="1" thickBot="1">
      <c r="A5" s="158" t="s">
        <v>548</v>
      </c>
      <c r="B5" s="158"/>
      <c r="C5" s="158"/>
      <c r="D5" s="158"/>
      <c r="E5" s="158"/>
      <c r="F5" s="158"/>
      <c r="G5" s="158"/>
    </row>
    <row r="6" spans="1:7" s="145" customFormat="1" ht="30.75" customHeight="1">
      <c r="A6" s="832" t="s">
        <v>133</v>
      </c>
      <c r="B6" s="825" t="s">
        <v>219</v>
      </c>
      <c r="C6" s="825" t="s">
        <v>280</v>
      </c>
      <c r="D6" s="825" t="s">
        <v>220</v>
      </c>
      <c r="E6" s="825" t="s">
        <v>351</v>
      </c>
      <c r="F6" s="825" t="s">
        <v>221</v>
      </c>
      <c r="G6" s="891" t="s">
        <v>216</v>
      </c>
    </row>
    <row r="7" spans="1:7" s="145" customFormat="1" ht="30.75" customHeight="1" thickBot="1">
      <c r="A7" s="889"/>
      <c r="B7" s="890"/>
      <c r="C7" s="890"/>
      <c r="D7" s="890"/>
      <c r="E7" s="890"/>
      <c r="F7" s="890"/>
      <c r="G7" s="892"/>
    </row>
    <row r="8" spans="1:7" ht="105" customHeight="1">
      <c r="A8" s="114">
        <v>1</v>
      </c>
      <c r="B8" s="175">
        <v>44056</v>
      </c>
      <c r="C8" s="454" t="s">
        <v>699</v>
      </c>
      <c r="D8" s="454" t="s">
        <v>700</v>
      </c>
      <c r="E8" s="455" t="s">
        <v>222</v>
      </c>
      <c r="F8" s="456" t="s">
        <v>701</v>
      </c>
      <c r="G8" s="457">
        <v>20</v>
      </c>
    </row>
    <row r="9" spans="1:7" ht="105" customHeight="1">
      <c r="A9" s="71">
        <v>2</v>
      </c>
      <c r="B9" s="177">
        <v>44090</v>
      </c>
      <c r="C9" s="454" t="s">
        <v>699</v>
      </c>
      <c r="D9" s="454" t="s">
        <v>700</v>
      </c>
      <c r="E9" s="455" t="s">
        <v>702</v>
      </c>
      <c r="F9" s="458" t="s">
        <v>703</v>
      </c>
      <c r="G9" s="459">
        <v>2</v>
      </c>
    </row>
    <row r="10" spans="1:7" ht="105" customHeight="1">
      <c r="A10" s="71">
        <v>3</v>
      </c>
      <c r="B10" s="177">
        <v>44115</v>
      </c>
      <c r="C10" s="454" t="s">
        <v>699</v>
      </c>
      <c r="D10" s="454" t="s">
        <v>700</v>
      </c>
      <c r="E10" s="455" t="s">
        <v>702</v>
      </c>
      <c r="F10" s="460"/>
      <c r="G10" s="459">
        <v>3</v>
      </c>
    </row>
    <row r="11" spans="1:7" ht="105" customHeight="1">
      <c r="A11" s="71">
        <v>4</v>
      </c>
      <c r="B11" s="177">
        <v>44164</v>
      </c>
      <c r="C11" s="454" t="s">
        <v>699</v>
      </c>
      <c r="D11" s="454" t="s">
        <v>700</v>
      </c>
      <c r="E11" s="455" t="s">
        <v>704</v>
      </c>
      <c r="F11" s="460"/>
      <c r="G11" s="459">
        <v>2</v>
      </c>
    </row>
    <row r="12" spans="1:7" ht="105" customHeight="1">
      <c r="A12" s="71">
        <v>5</v>
      </c>
      <c r="B12" s="177">
        <v>44172</v>
      </c>
      <c r="C12" s="454" t="s">
        <v>699</v>
      </c>
      <c r="D12" s="454" t="s">
        <v>700</v>
      </c>
      <c r="E12" s="455" t="s">
        <v>704</v>
      </c>
      <c r="F12" s="460"/>
      <c r="G12" s="459">
        <v>3</v>
      </c>
    </row>
    <row r="13" ht="99.75" customHeight="1"/>
    <row r="14" ht="99.75" customHeight="1"/>
  </sheetData>
  <sheetProtection/>
  <mergeCells count="7">
    <mergeCell ref="A6:A7"/>
    <mergeCell ref="B6:B7"/>
    <mergeCell ref="D6:D7"/>
    <mergeCell ref="F6:F7"/>
    <mergeCell ref="G6:G7"/>
    <mergeCell ref="E6:E7"/>
    <mergeCell ref="C6:C7"/>
  </mergeCells>
  <dataValidations count="1">
    <dataValidation type="list" allowBlank="1" showInputMessage="1" showErrorMessage="1" sqref="E8:E12">
      <formula1>$Z$6:$Z$7</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paperSize="9" scale="55" r:id="rId2"/>
  <drawing r:id="rId1"/>
</worksheet>
</file>

<file path=xl/worksheets/sheet38.xml><?xml version="1.0" encoding="utf-8"?>
<worksheet xmlns="http://schemas.openxmlformats.org/spreadsheetml/2006/main" xmlns:r="http://schemas.openxmlformats.org/officeDocument/2006/relationships">
  <dimension ref="B2:AH32"/>
  <sheetViews>
    <sheetView view="pageBreakPreview" zoomScaleSheetLayoutView="100" zoomScalePageLayoutView="0" workbookViewId="0" topLeftCell="A1">
      <selection activeCell="AI22" sqref="AI22"/>
    </sheetView>
  </sheetViews>
  <sheetFormatPr defaultColWidth="9.00390625" defaultRowHeight="13.5"/>
  <cols>
    <col min="1" max="34" width="2.50390625" style="1" customWidth="1"/>
    <col min="35" max="16384" width="9.00390625" style="1" customWidth="1"/>
  </cols>
  <sheetData>
    <row r="1" ht="13.5" thickBot="1"/>
    <row r="2" spans="2:33" ht="13.5" customHeight="1">
      <c r="B2" s="670" t="s">
        <v>651</v>
      </c>
      <c r="C2" s="509"/>
      <c r="D2" s="509"/>
      <c r="E2" s="509"/>
      <c r="F2" s="509"/>
      <c r="G2" s="509"/>
      <c r="H2" s="509"/>
      <c r="I2" s="509"/>
      <c r="J2" s="509"/>
      <c r="K2" s="509"/>
      <c r="L2" s="509"/>
      <c r="M2" s="510"/>
      <c r="O2" s="54" t="s">
        <v>602</v>
      </c>
      <c r="P2" s="29"/>
      <c r="Q2" s="29"/>
      <c r="R2" s="29"/>
      <c r="S2" s="29"/>
      <c r="T2" s="29"/>
      <c r="U2" s="29"/>
      <c r="V2" s="29"/>
      <c r="W2" s="29"/>
      <c r="X2" s="29"/>
      <c r="Y2" s="29"/>
      <c r="Z2" s="29"/>
      <c r="AA2" s="29"/>
      <c r="AB2" s="29"/>
      <c r="AC2" s="29"/>
      <c r="AD2" s="29"/>
      <c r="AE2" s="29"/>
      <c r="AF2" s="29"/>
      <c r="AG2" s="30"/>
    </row>
    <row r="3" spans="2:33" ht="13.5" customHeight="1" thickBot="1">
      <c r="B3" s="511"/>
      <c r="C3" s="512"/>
      <c r="D3" s="512"/>
      <c r="E3" s="512"/>
      <c r="F3" s="512"/>
      <c r="G3" s="512"/>
      <c r="H3" s="512"/>
      <c r="I3" s="512"/>
      <c r="J3" s="512"/>
      <c r="K3" s="512"/>
      <c r="L3" s="512"/>
      <c r="M3" s="513"/>
      <c r="O3" s="485" t="s">
        <v>650</v>
      </c>
      <c r="P3" s="28"/>
      <c r="Q3" s="28"/>
      <c r="R3" s="28"/>
      <c r="S3" s="28"/>
      <c r="T3" s="28"/>
      <c r="U3" s="28"/>
      <c r="V3" s="28"/>
      <c r="W3" s="28"/>
      <c r="X3" s="28"/>
      <c r="Y3" s="28"/>
      <c r="Z3" s="28"/>
      <c r="AA3" s="28"/>
      <c r="AB3" s="28"/>
      <c r="AC3" s="28"/>
      <c r="AD3" s="28"/>
      <c r="AE3" s="28"/>
      <c r="AF3" s="28"/>
      <c r="AG3" s="31"/>
    </row>
    <row r="4" spans="2:33" ht="13.5" customHeight="1" thickBot="1">
      <c r="B4" s="514"/>
      <c r="C4" s="515"/>
      <c r="D4" s="515"/>
      <c r="E4" s="515"/>
      <c r="F4" s="515"/>
      <c r="G4" s="515"/>
      <c r="H4" s="515"/>
      <c r="I4" s="515"/>
      <c r="J4" s="515"/>
      <c r="K4" s="515"/>
      <c r="L4" s="515"/>
      <c r="M4" s="516"/>
      <c r="O4" s="486"/>
      <c r="P4" s="29"/>
      <c r="Q4" s="29"/>
      <c r="R4" s="29"/>
      <c r="S4" s="29"/>
      <c r="T4" s="29"/>
      <c r="U4" s="29"/>
      <c r="V4" s="29"/>
      <c r="W4" s="29"/>
      <c r="X4" s="29"/>
      <c r="Y4" s="29"/>
      <c r="Z4" s="29"/>
      <c r="AA4" s="29"/>
      <c r="AB4" s="29"/>
      <c r="AC4" s="29"/>
      <c r="AD4" s="29"/>
      <c r="AE4" s="29"/>
      <c r="AF4" s="29"/>
      <c r="AG4" s="29"/>
    </row>
    <row r="6" spans="2:33" ht="13.5" customHeight="1">
      <c r="B6" s="522" t="s">
        <v>160</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278</v>
      </c>
    </row>
    <row r="10" spans="24:33" ht="13.5" thickBot="1">
      <c r="X10" s="56"/>
      <c r="Y10" s="56"/>
      <c r="Z10" s="56"/>
      <c r="AA10" s="56"/>
      <c r="AB10" s="56"/>
      <c r="AC10" s="56"/>
      <c r="AD10" s="56"/>
      <c r="AE10" s="56"/>
      <c r="AF10" s="56"/>
      <c r="AG10" s="56"/>
    </row>
    <row r="11" spans="2:33" ht="39.75" customHeight="1">
      <c r="B11" s="723" t="s">
        <v>490</v>
      </c>
      <c r="C11" s="724"/>
      <c r="D11" s="724"/>
      <c r="E11" s="724"/>
      <c r="F11" s="724"/>
      <c r="G11" s="724"/>
      <c r="H11" s="724"/>
      <c r="I11" s="724"/>
      <c r="J11" s="724"/>
      <c r="K11" s="724"/>
      <c r="L11" s="724"/>
      <c r="M11" s="724"/>
      <c r="N11" s="724"/>
      <c r="O11" s="724"/>
      <c r="P11" s="724"/>
      <c r="Q11" s="724"/>
      <c r="R11" s="724"/>
      <c r="S11" s="724"/>
      <c r="T11" s="724"/>
      <c r="U11" s="724"/>
      <c r="V11" s="724"/>
      <c r="W11" s="724"/>
      <c r="X11" s="897">
        <f>COUNTA('2-16別1'!B7:B9)</f>
        <v>3</v>
      </c>
      <c r="Y11" s="898"/>
      <c r="Z11" s="898"/>
      <c r="AA11" s="898"/>
      <c r="AB11" s="898"/>
      <c r="AC11" s="898"/>
      <c r="AD11" s="898"/>
      <c r="AE11" s="895" t="s">
        <v>211</v>
      </c>
      <c r="AF11" s="895"/>
      <c r="AG11" s="896"/>
    </row>
    <row r="12" spans="2:33" ht="40.5" customHeight="1">
      <c r="B12" s="893" t="s">
        <v>24</v>
      </c>
      <c r="C12" s="894"/>
      <c r="D12" s="894"/>
      <c r="E12" s="894"/>
      <c r="F12" s="894"/>
      <c r="G12" s="894"/>
      <c r="H12" s="894"/>
      <c r="I12" s="894"/>
      <c r="J12" s="894"/>
      <c r="K12" s="894"/>
      <c r="L12" s="894"/>
      <c r="M12" s="894"/>
      <c r="N12" s="894"/>
      <c r="O12" s="894"/>
      <c r="P12" s="894"/>
      <c r="Q12" s="894"/>
      <c r="R12" s="894"/>
      <c r="S12" s="894"/>
      <c r="T12" s="894"/>
      <c r="U12" s="894"/>
      <c r="V12" s="894"/>
      <c r="W12" s="860"/>
      <c r="X12" s="741" t="str">
        <f>IF(X11&gt;=1,"算定可","算定不可")</f>
        <v>算定可</v>
      </c>
      <c r="Y12" s="741"/>
      <c r="Z12" s="741"/>
      <c r="AA12" s="741"/>
      <c r="AB12" s="741"/>
      <c r="AC12" s="741"/>
      <c r="AD12" s="741"/>
      <c r="AE12" s="741"/>
      <c r="AF12" s="741"/>
      <c r="AG12" s="742"/>
    </row>
    <row r="13" spans="2:33" ht="40.5" customHeight="1" thickBot="1">
      <c r="B13" s="749" t="s">
        <v>25</v>
      </c>
      <c r="C13" s="750"/>
      <c r="D13" s="750"/>
      <c r="E13" s="750"/>
      <c r="F13" s="750"/>
      <c r="G13" s="750"/>
      <c r="H13" s="750"/>
      <c r="I13" s="750"/>
      <c r="J13" s="750"/>
      <c r="K13" s="750"/>
      <c r="L13" s="750"/>
      <c r="M13" s="750"/>
      <c r="N13" s="750"/>
      <c r="O13" s="750"/>
      <c r="P13" s="750"/>
      <c r="Q13" s="750"/>
      <c r="R13" s="750"/>
      <c r="S13" s="750"/>
      <c r="T13" s="750"/>
      <c r="U13" s="750"/>
      <c r="V13" s="750"/>
      <c r="W13" s="750"/>
      <c r="X13" s="19"/>
      <c r="Y13" s="20"/>
      <c r="Z13" s="20"/>
      <c r="AA13" s="20"/>
      <c r="AB13" s="20"/>
      <c r="AC13" s="20">
        <f>IF('施設区分'!Q13&gt;=70,IF(X11&gt;0,2,0),IF(X11&gt;0,4,0))</f>
        <v>2</v>
      </c>
      <c r="AD13" s="20"/>
      <c r="AE13" s="20"/>
      <c r="AF13" s="20"/>
      <c r="AG13" s="21"/>
    </row>
    <row r="15" ht="12.75">
      <c r="B15" s="1" t="s">
        <v>37</v>
      </c>
    </row>
    <row r="16" spans="3:5" ht="12.75">
      <c r="C16" s="1" t="s">
        <v>55</v>
      </c>
      <c r="E16" s="1" t="s">
        <v>652</v>
      </c>
    </row>
    <row r="17" ht="12.75">
      <c r="E17" s="1" t="s">
        <v>653</v>
      </c>
    </row>
    <row r="18" spans="3:5" ht="12.75">
      <c r="C18" s="1" t="s">
        <v>61</v>
      </c>
      <c r="E18" s="1" t="s">
        <v>132</v>
      </c>
    </row>
    <row r="19" ht="12.75">
      <c r="D19" s="1" t="s">
        <v>62</v>
      </c>
    </row>
    <row r="20" ht="13.5" thickBot="1"/>
    <row r="21" spans="2:34" ht="30" customHeight="1">
      <c r="B21" s="327" t="s">
        <v>380</v>
      </c>
      <c r="C21" s="328"/>
      <c r="D21" s="328"/>
      <c r="E21" s="328"/>
      <c r="F21" s="328"/>
      <c r="G21" s="328"/>
      <c r="H21" s="328"/>
      <c r="I21" s="328"/>
      <c r="J21" s="328"/>
      <c r="K21" s="328"/>
      <c r="L21" s="328"/>
      <c r="M21" s="328"/>
      <c r="N21" s="328"/>
      <c r="O21" s="328"/>
      <c r="P21" s="328"/>
      <c r="Q21" s="328"/>
      <c r="R21" s="328"/>
      <c r="S21" s="328"/>
      <c r="T21" s="328"/>
      <c r="U21" s="328"/>
      <c r="V21" s="329"/>
      <c r="W21" s="329"/>
      <c r="X21" s="329"/>
      <c r="Y21" s="329"/>
      <c r="Z21" s="329"/>
      <c r="AA21" s="329"/>
      <c r="AB21" s="329"/>
      <c r="AC21" s="329"/>
      <c r="AD21" s="329"/>
      <c r="AE21" s="329"/>
      <c r="AF21" s="329"/>
      <c r="AG21" s="330"/>
      <c r="AH21" s="299"/>
    </row>
    <row r="22" spans="2:34" ht="30" customHeight="1" thickBot="1">
      <c r="B22" s="331"/>
      <c r="C22" s="332" t="s">
        <v>249</v>
      </c>
      <c r="D22" s="332"/>
      <c r="E22" s="332" t="s">
        <v>389</v>
      </c>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4"/>
      <c r="AH22" s="299"/>
    </row>
    <row r="28" spans="22:32" ht="12.75">
      <c r="V28" s="395"/>
      <c r="W28" s="395"/>
      <c r="X28" s="395"/>
      <c r="Y28" s="395"/>
      <c r="Z28" s="395"/>
      <c r="AA28" s="395"/>
      <c r="AB28" s="395"/>
      <c r="AC28" s="395"/>
      <c r="AD28" s="395"/>
      <c r="AE28" s="395"/>
      <c r="AF28" s="395"/>
    </row>
    <row r="29" spans="22:32" ht="12.75">
      <c r="V29" s="395"/>
      <c r="W29" s="395"/>
      <c r="X29" s="395"/>
      <c r="Y29" s="395"/>
      <c r="Z29" s="395"/>
      <c r="AA29" s="395"/>
      <c r="AB29" s="395"/>
      <c r="AC29" s="395"/>
      <c r="AD29" s="395"/>
      <c r="AE29" s="395"/>
      <c r="AF29" s="395"/>
    </row>
    <row r="30" spans="22:32" ht="12.75">
      <c r="V30" s="395"/>
      <c r="W30" s="395"/>
      <c r="X30" s="395"/>
      <c r="Y30" s="395"/>
      <c r="Z30" s="395"/>
      <c r="AA30" s="395"/>
      <c r="AB30" s="395"/>
      <c r="AC30" s="395"/>
      <c r="AD30" s="395"/>
      <c r="AE30" s="395"/>
      <c r="AF30" s="395"/>
    </row>
    <row r="31" spans="22:32" ht="12.75">
      <c r="V31" s="395"/>
      <c r="W31" s="395"/>
      <c r="X31" s="395"/>
      <c r="Y31" s="482" t="s">
        <v>46</v>
      </c>
      <c r="Z31" s="482" t="s">
        <v>47</v>
      </c>
      <c r="AA31" s="395"/>
      <c r="AB31" s="395"/>
      <c r="AC31" s="395"/>
      <c r="AD31" s="395"/>
      <c r="AE31" s="395"/>
      <c r="AF31" s="395"/>
    </row>
    <row r="32" spans="22:32" ht="12.75">
      <c r="V32" s="395"/>
      <c r="W32" s="395"/>
      <c r="X32" s="395"/>
      <c r="Y32" s="482"/>
      <c r="Z32" s="482"/>
      <c r="AA32" s="395"/>
      <c r="AB32" s="395"/>
      <c r="AC32" s="395"/>
      <c r="AD32" s="395"/>
      <c r="AE32" s="395"/>
      <c r="AF32" s="395"/>
    </row>
  </sheetData>
  <sheetProtection sheet="1" selectLockedCells="1" selectUnlockedCells="1"/>
  <mergeCells count="8">
    <mergeCell ref="B2:M4"/>
    <mergeCell ref="B11:W11"/>
    <mergeCell ref="B6:AG7"/>
    <mergeCell ref="B13:W13"/>
    <mergeCell ref="X12:AG12"/>
    <mergeCell ref="B12:W12"/>
    <mergeCell ref="AE11:AG11"/>
    <mergeCell ref="X11:AD11"/>
  </mergeCells>
  <printOptions/>
  <pageMargins left="0.75" right="0.75" top="1" bottom="1" header="0.512" footer="0.51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J11"/>
  <sheetViews>
    <sheetView view="pageBreakPreview" zoomScaleSheetLayoutView="100" zoomScalePageLayoutView="0" workbookViewId="0" topLeftCell="A1">
      <selection activeCell="B3" sqref="B3"/>
    </sheetView>
  </sheetViews>
  <sheetFormatPr defaultColWidth="9.00390625" defaultRowHeight="13.5"/>
  <cols>
    <col min="1" max="1" width="4.625" style="88" customWidth="1"/>
    <col min="2" max="2" width="19.75390625" style="0" customWidth="1"/>
    <col min="3" max="3" width="4.50390625" style="0" customWidth="1"/>
    <col min="4" max="4" width="19.75390625" style="0" customWidth="1"/>
    <col min="5" max="5" width="32.00390625" style="0" customWidth="1"/>
    <col min="6" max="6" width="17.375" style="0" customWidth="1"/>
    <col min="13" max="13" width="13.75390625" style="0" customWidth="1"/>
    <col min="14" max="14" width="8.875" style="0" customWidth="1"/>
  </cols>
  <sheetData>
    <row r="1" spans="2:4" ht="22.5" customHeight="1">
      <c r="B1" s="220" t="s">
        <v>654</v>
      </c>
      <c r="C1" s="100"/>
      <c r="D1" s="100"/>
    </row>
    <row r="2" spans="2:4" ht="21" customHeight="1">
      <c r="B2" s="220" t="s">
        <v>212</v>
      </c>
      <c r="C2" s="101"/>
      <c r="D2" s="101"/>
    </row>
    <row r="3" spans="2:4" ht="36.75" customHeight="1">
      <c r="B3" s="64"/>
      <c r="C3" s="64"/>
      <c r="D3" s="64"/>
    </row>
    <row r="4" spans="1:6" s="233" customFormat="1" ht="18" customHeight="1">
      <c r="A4" s="902" t="s">
        <v>491</v>
      </c>
      <c r="B4" s="902"/>
      <c r="C4" s="902"/>
      <c r="D4" s="902"/>
      <c r="E4" s="902"/>
      <c r="F4" s="902"/>
    </row>
    <row r="5" spans="1:6" s="233" customFormat="1" ht="18" customHeight="1" thickBot="1">
      <c r="A5" s="903"/>
      <c r="B5" s="903"/>
      <c r="C5" s="903"/>
      <c r="D5" s="903"/>
      <c r="E5" s="903"/>
      <c r="F5" s="903"/>
    </row>
    <row r="6" spans="1:6" s="156" customFormat="1" ht="36" customHeight="1" thickBot="1">
      <c r="A6" s="152" t="s">
        <v>133</v>
      </c>
      <c r="B6" s="899" t="s">
        <v>213</v>
      </c>
      <c r="C6" s="900"/>
      <c r="D6" s="901"/>
      <c r="E6" s="153" t="s">
        <v>214</v>
      </c>
      <c r="F6" s="154" t="s">
        <v>216</v>
      </c>
    </row>
    <row r="7" spans="1:6" ht="94.5" customHeight="1" thickTop="1">
      <c r="A7" s="89">
        <v>1</v>
      </c>
      <c r="B7" s="136">
        <v>43936</v>
      </c>
      <c r="C7" s="86" t="s">
        <v>705</v>
      </c>
      <c r="D7" s="136">
        <v>43947</v>
      </c>
      <c r="E7" s="121" t="s">
        <v>706</v>
      </c>
      <c r="F7" s="231">
        <v>50</v>
      </c>
    </row>
    <row r="8" spans="1:10" ht="94.5" customHeight="1">
      <c r="A8" s="90">
        <v>2</v>
      </c>
      <c r="B8" s="94">
        <v>44022</v>
      </c>
      <c r="C8" s="87" t="s">
        <v>705</v>
      </c>
      <c r="D8" s="94">
        <v>44027</v>
      </c>
      <c r="E8" s="122" t="s">
        <v>707</v>
      </c>
      <c r="F8" s="232">
        <v>40</v>
      </c>
      <c r="J8" s="69"/>
    </row>
    <row r="9" spans="1:6" ht="94.5" customHeight="1">
      <c r="A9" s="90">
        <v>3</v>
      </c>
      <c r="B9" s="94">
        <v>44228</v>
      </c>
      <c r="C9" s="87" t="s">
        <v>705</v>
      </c>
      <c r="D9" s="94">
        <v>44233</v>
      </c>
      <c r="E9" s="122" t="s">
        <v>708</v>
      </c>
      <c r="F9" s="232">
        <v>30</v>
      </c>
    </row>
    <row r="10" spans="1:6" ht="18" customHeight="1">
      <c r="A10" s="91"/>
      <c r="B10" s="64"/>
      <c r="C10" s="64"/>
      <c r="D10" s="64"/>
      <c r="E10" s="64"/>
      <c r="F10" s="64"/>
    </row>
    <row r="11" spans="1:6" ht="12.75">
      <c r="A11" s="91"/>
      <c r="B11" s="64"/>
      <c r="C11" s="64"/>
      <c r="D11" s="64"/>
      <c r="E11" s="64"/>
      <c r="F11" s="64"/>
    </row>
  </sheetData>
  <sheetProtection/>
  <mergeCells count="2">
    <mergeCell ref="B6:D6"/>
    <mergeCell ref="A4:F5"/>
  </mergeCells>
  <printOptions/>
  <pageMargins left="0.7" right="0.7" top="0.75" bottom="0.75" header="0.3" footer="0.3"/>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1:AP47"/>
  <sheetViews>
    <sheetView view="pageBreakPreview" zoomScaleSheetLayoutView="100" zoomScalePageLayoutView="0" workbookViewId="0" topLeftCell="A7">
      <selection activeCell="S19" sqref="S19:Y19"/>
    </sheetView>
  </sheetViews>
  <sheetFormatPr defaultColWidth="9.00390625" defaultRowHeight="13.5"/>
  <cols>
    <col min="1" max="24" width="2.50390625" style="1" customWidth="1"/>
    <col min="25" max="25" width="26.625" style="1" customWidth="1"/>
    <col min="26" max="29" width="2.50390625" style="1" customWidth="1"/>
    <col min="30" max="30" width="5.50390625" style="1" customWidth="1"/>
    <col min="31" max="31" width="2.50390625" style="1" customWidth="1"/>
    <col min="32" max="39" width="2.125" style="1" hidden="1" customWidth="1"/>
    <col min="40" max="41" width="9.00390625" style="1" hidden="1" customWidth="1"/>
    <col min="42" max="16384" width="9.00390625" style="1" customWidth="1"/>
  </cols>
  <sheetData>
    <row r="1" ht="13.5" thickBot="1">
      <c r="T1" s="28"/>
    </row>
    <row r="2" spans="2:32" ht="13.5" customHeight="1">
      <c r="B2" s="508" t="s">
        <v>425</v>
      </c>
      <c r="C2" s="509"/>
      <c r="D2" s="509"/>
      <c r="E2" s="509"/>
      <c r="F2" s="509"/>
      <c r="G2" s="509"/>
      <c r="H2" s="509"/>
      <c r="I2" s="509"/>
      <c r="J2" s="509"/>
      <c r="K2" s="509"/>
      <c r="L2" s="509"/>
      <c r="M2" s="509"/>
      <c r="N2" s="509"/>
      <c r="O2" s="510"/>
      <c r="T2" s="28"/>
      <c r="Y2" s="61"/>
      <c r="Z2" s="28"/>
      <c r="AA2" s="28"/>
      <c r="AB2" s="28"/>
      <c r="AC2" s="28"/>
      <c r="AD2" s="28"/>
      <c r="AE2" s="28"/>
      <c r="AF2" s="28"/>
    </row>
    <row r="3" spans="2:32" ht="13.5" customHeight="1">
      <c r="B3" s="511"/>
      <c r="C3" s="512"/>
      <c r="D3" s="512"/>
      <c r="E3" s="512"/>
      <c r="F3" s="512"/>
      <c r="G3" s="512"/>
      <c r="H3" s="512"/>
      <c r="I3" s="512"/>
      <c r="J3" s="512"/>
      <c r="K3" s="512"/>
      <c r="L3" s="512"/>
      <c r="M3" s="512"/>
      <c r="N3" s="512"/>
      <c r="O3" s="513"/>
      <c r="T3" s="28"/>
      <c r="Y3" s="62"/>
      <c r="Z3" s="28"/>
      <c r="AA3" s="28"/>
      <c r="AB3" s="28"/>
      <c r="AC3" s="28"/>
      <c r="AD3" s="28"/>
      <c r="AE3" s="28"/>
      <c r="AF3" s="28"/>
    </row>
    <row r="4" spans="2:32" ht="13.5" customHeight="1" thickBot="1">
      <c r="B4" s="514"/>
      <c r="C4" s="515"/>
      <c r="D4" s="515"/>
      <c r="E4" s="515"/>
      <c r="F4" s="515"/>
      <c r="G4" s="515"/>
      <c r="H4" s="515"/>
      <c r="I4" s="515"/>
      <c r="J4" s="515"/>
      <c r="K4" s="515"/>
      <c r="L4" s="515"/>
      <c r="M4" s="515"/>
      <c r="N4" s="515"/>
      <c r="O4" s="516"/>
      <c r="T4" s="28"/>
      <c r="Y4" s="63"/>
      <c r="Z4" s="28"/>
      <c r="AA4" s="28"/>
      <c r="AB4" s="28"/>
      <c r="AC4" s="28"/>
      <c r="AD4" s="28"/>
      <c r="AE4" s="28"/>
      <c r="AF4" s="28"/>
    </row>
    <row r="5" ht="12.75">
      <c r="T5" s="28"/>
    </row>
    <row r="6" spans="2:30" ht="13.5" customHeight="1">
      <c r="B6" s="522" t="s">
        <v>10</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row>
    <row r="7" spans="2:38"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J7" s="51"/>
      <c r="AK7" s="51"/>
      <c r="AL7" s="51"/>
    </row>
    <row r="8" spans="36:38" ht="12.75">
      <c r="AJ8" s="51"/>
      <c r="AK8" s="51"/>
      <c r="AL8" s="51"/>
    </row>
    <row r="9" ht="13.5" thickBot="1"/>
    <row r="10" spans="2:31" ht="12.75">
      <c r="B10" s="1" t="s">
        <v>426</v>
      </c>
      <c r="Y10" s="40" t="s">
        <v>376</v>
      </c>
      <c r="Z10" s="29"/>
      <c r="AA10" s="29"/>
      <c r="AB10" s="29"/>
      <c r="AC10" s="29"/>
      <c r="AD10" s="29"/>
      <c r="AE10" s="30"/>
    </row>
    <row r="11" spans="25:31" ht="15" customHeight="1">
      <c r="Y11" s="561" t="s">
        <v>428</v>
      </c>
      <c r="Z11" s="562"/>
      <c r="AA11" s="562"/>
      <c r="AB11" s="562"/>
      <c r="AC11" s="562"/>
      <c r="AD11" s="562"/>
      <c r="AE11" s="31"/>
    </row>
    <row r="12" spans="25:31" ht="13.5" thickBot="1">
      <c r="Y12" s="284" t="s">
        <v>429</v>
      </c>
      <c r="Z12" s="32"/>
      <c r="AA12" s="32"/>
      <c r="AB12" s="32"/>
      <c r="AC12" s="32"/>
      <c r="AD12" s="32"/>
      <c r="AE12" s="33"/>
    </row>
    <row r="13" ht="13.5" thickBot="1"/>
    <row r="14" spans="2:36" ht="14.25" customHeight="1">
      <c r="B14" s="579" t="s">
        <v>2</v>
      </c>
      <c r="C14" s="572"/>
      <c r="D14" s="547" t="s">
        <v>443</v>
      </c>
      <c r="E14" s="548"/>
      <c r="F14" s="548"/>
      <c r="G14" s="548"/>
      <c r="H14" s="548"/>
      <c r="I14" s="548"/>
      <c r="J14" s="548"/>
      <c r="K14" s="548"/>
      <c r="L14" s="548"/>
      <c r="M14" s="548"/>
      <c r="N14" s="548"/>
      <c r="O14" s="548"/>
      <c r="P14" s="548"/>
      <c r="Q14" s="548"/>
      <c r="R14" s="548"/>
      <c r="S14" s="563"/>
      <c r="T14" s="564"/>
      <c r="U14" s="564"/>
      <c r="V14" s="564"/>
      <c r="W14" s="564"/>
      <c r="X14" s="564"/>
      <c r="Y14" s="565"/>
      <c r="Z14" s="572" t="s">
        <v>11</v>
      </c>
      <c r="AA14" s="572"/>
      <c r="AB14" s="572"/>
      <c r="AC14" s="572"/>
      <c r="AD14" s="573"/>
      <c r="AJ14" s="51" t="str">
        <f>IF(AND(S14&lt;120,S17&gt;=0.5),"○",IF(AND(S14&lt;140,S17&gt;=0.6),"○",IF(AND(S14&lt;160,S17&gt;=0.7),"○",IF(AND(S14&lt;180,S17&gt;=0.8),"○",IF(AND(S14&lt;200,S17&gt;=0.9),"○",IF(AND(S14&lt;220,S17&gt;=1),"○",IF(AND(S14&lt;240,S17&gt;=1.1),"○","×")))))))</f>
        <v>×</v>
      </c>
    </row>
    <row r="15" spans="2:30" ht="12.75">
      <c r="B15" s="580"/>
      <c r="C15" s="574"/>
      <c r="D15" s="549"/>
      <c r="E15" s="550"/>
      <c r="F15" s="550"/>
      <c r="G15" s="550"/>
      <c r="H15" s="550"/>
      <c r="I15" s="550"/>
      <c r="J15" s="550"/>
      <c r="K15" s="550"/>
      <c r="L15" s="550"/>
      <c r="M15" s="550"/>
      <c r="N15" s="550"/>
      <c r="O15" s="550"/>
      <c r="P15" s="550"/>
      <c r="Q15" s="550"/>
      <c r="R15" s="550"/>
      <c r="S15" s="566"/>
      <c r="T15" s="567"/>
      <c r="U15" s="567"/>
      <c r="V15" s="567"/>
      <c r="W15" s="567"/>
      <c r="X15" s="567"/>
      <c r="Y15" s="568"/>
      <c r="Z15" s="574"/>
      <c r="AA15" s="574"/>
      <c r="AB15" s="574"/>
      <c r="AC15" s="574"/>
      <c r="AD15" s="575"/>
    </row>
    <row r="16" spans="2:30" ht="20.25" customHeight="1">
      <c r="B16" s="580"/>
      <c r="C16" s="574"/>
      <c r="D16" s="551"/>
      <c r="E16" s="552"/>
      <c r="F16" s="552"/>
      <c r="G16" s="552"/>
      <c r="H16" s="552"/>
      <c r="I16" s="552"/>
      <c r="J16" s="552"/>
      <c r="K16" s="552"/>
      <c r="L16" s="552"/>
      <c r="M16" s="552"/>
      <c r="N16" s="552"/>
      <c r="O16" s="552"/>
      <c r="P16" s="552"/>
      <c r="Q16" s="552"/>
      <c r="R16" s="552"/>
      <c r="S16" s="569"/>
      <c r="T16" s="570"/>
      <c r="U16" s="570"/>
      <c r="V16" s="570"/>
      <c r="W16" s="570"/>
      <c r="X16" s="570"/>
      <c r="Y16" s="571"/>
      <c r="Z16" s="574"/>
      <c r="AA16" s="574"/>
      <c r="AB16" s="574"/>
      <c r="AC16" s="574"/>
      <c r="AD16" s="575"/>
    </row>
    <row r="17" spans="2:38" ht="74.25" customHeight="1" thickBot="1">
      <c r="B17" s="581"/>
      <c r="C17" s="582"/>
      <c r="D17" s="557" t="s">
        <v>319</v>
      </c>
      <c r="E17" s="558"/>
      <c r="F17" s="558"/>
      <c r="G17" s="558"/>
      <c r="H17" s="558"/>
      <c r="I17" s="558"/>
      <c r="J17" s="558"/>
      <c r="K17" s="558"/>
      <c r="L17" s="558"/>
      <c r="M17" s="558"/>
      <c r="N17" s="558"/>
      <c r="O17" s="558"/>
      <c r="P17" s="558"/>
      <c r="Q17" s="558"/>
      <c r="R17" s="558"/>
      <c r="S17" s="593">
        <f>'1-2別2'!AH22</f>
        <v>0</v>
      </c>
      <c r="T17" s="594"/>
      <c r="U17" s="594"/>
      <c r="V17" s="594"/>
      <c r="W17" s="594"/>
      <c r="X17" s="594"/>
      <c r="Y17" s="595"/>
      <c r="Z17" s="559">
        <f>IF(AJ14="○",2000000,0)</f>
        <v>0</v>
      </c>
      <c r="AA17" s="559"/>
      <c r="AB17" s="559"/>
      <c r="AC17" s="559"/>
      <c r="AD17" s="560"/>
      <c r="AF17" s="12"/>
      <c r="AG17" s="11"/>
      <c r="AH17" s="11"/>
      <c r="AJ17" s="51"/>
      <c r="AK17" s="51"/>
      <c r="AL17" s="51"/>
    </row>
    <row r="18" spans="2:38" ht="50.25" customHeight="1" thickBot="1" thickTop="1">
      <c r="B18" s="542" t="s">
        <v>3</v>
      </c>
      <c r="C18" s="543"/>
      <c r="D18" s="517" t="s">
        <v>95</v>
      </c>
      <c r="E18" s="518"/>
      <c r="F18" s="518"/>
      <c r="G18" s="518"/>
      <c r="H18" s="518"/>
      <c r="I18" s="518"/>
      <c r="J18" s="518"/>
      <c r="K18" s="518"/>
      <c r="L18" s="518"/>
      <c r="M18" s="518"/>
      <c r="N18" s="518"/>
      <c r="O18" s="518"/>
      <c r="P18" s="518"/>
      <c r="Q18" s="518"/>
      <c r="R18" s="518"/>
      <c r="S18" s="519"/>
      <c r="T18" s="520"/>
      <c r="U18" s="520"/>
      <c r="V18" s="520"/>
      <c r="W18" s="520"/>
      <c r="X18" s="520"/>
      <c r="Y18" s="521"/>
      <c r="Z18" s="533">
        <f>IF(S18="とっている",100000,0)</f>
        <v>0</v>
      </c>
      <c r="AA18" s="533"/>
      <c r="AB18" s="533"/>
      <c r="AC18" s="533"/>
      <c r="AD18" s="534"/>
      <c r="AF18" s="12" t="s">
        <v>92</v>
      </c>
      <c r="AG18" s="11" t="s">
        <v>93</v>
      </c>
      <c r="AH18" s="11"/>
      <c r="AJ18" s="51"/>
      <c r="AK18" s="51"/>
      <c r="AL18" s="51"/>
    </row>
    <row r="19" spans="2:41" ht="50.25" customHeight="1" thickBot="1" thickTop="1">
      <c r="B19" s="542" t="s">
        <v>44</v>
      </c>
      <c r="C19" s="543"/>
      <c r="D19" s="517" t="s">
        <v>598</v>
      </c>
      <c r="E19" s="518"/>
      <c r="F19" s="518"/>
      <c r="G19" s="518"/>
      <c r="H19" s="518"/>
      <c r="I19" s="518"/>
      <c r="J19" s="518"/>
      <c r="K19" s="518"/>
      <c r="L19" s="518"/>
      <c r="M19" s="518"/>
      <c r="N19" s="518"/>
      <c r="O19" s="518"/>
      <c r="P19" s="518"/>
      <c r="Q19" s="518"/>
      <c r="R19" s="518"/>
      <c r="S19" s="519"/>
      <c r="T19" s="520"/>
      <c r="U19" s="520"/>
      <c r="V19" s="520"/>
      <c r="W19" s="520"/>
      <c r="X19" s="520"/>
      <c r="Y19" s="521"/>
      <c r="Z19" s="544"/>
      <c r="AA19" s="545"/>
      <c r="AB19" s="545"/>
      <c r="AC19" s="545"/>
      <c r="AD19" s="546"/>
      <c r="AF19" s="12" t="s">
        <v>92</v>
      </c>
      <c r="AG19" s="11" t="s">
        <v>93</v>
      </c>
      <c r="AH19" s="11"/>
      <c r="AJ19" s="51" t="s">
        <v>90</v>
      </c>
      <c r="AK19" s="51"/>
      <c r="AL19" s="51"/>
      <c r="AO19" s="1" t="s">
        <v>246</v>
      </c>
    </row>
    <row r="20" spans="2:38" ht="50.25" customHeight="1" thickBot="1" thickTop="1">
      <c r="B20" s="535"/>
      <c r="C20" s="536"/>
      <c r="D20" s="536"/>
      <c r="E20" s="536"/>
      <c r="F20" s="536"/>
      <c r="G20" s="536"/>
      <c r="H20" s="536"/>
      <c r="I20" s="536"/>
      <c r="J20" s="536"/>
      <c r="K20" s="536"/>
      <c r="L20" s="536"/>
      <c r="M20" s="536"/>
      <c r="N20" s="536"/>
      <c r="O20" s="536"/>
      <c r="P20" s="536"/>
      <c r="Q20" s="536"/>
      <c r="R20" s="537"/>
      <c r="S20" s="538" t="s">
        <v>94</v>
      </c>
      <c r="T20" s="538"/>
      <c r="U20" s="538"/>
      <c r="V20" s="538"/>
      <c r="W20" s="538"/>
      <c r="X20" s="538"/>
      <c r="Y20" s="539"/>
      <c r="Z20" s="540">
        <f>IF(S19="作成している",Z17+Z18,Z17)</f>
        <v>0</v>
      </c>
      <c r="AA20" s="540"/>
      <c r="AB20" s="540"/>
      <c r="AC20" s="540"/>
      <c r="AD20" s="541"/>
      <c r="AJ20" s="51"/>
      <c r="AK20" s="51"/>
      <c r="AL20" s="51"/>
    </row>
    <row r="22" ht="12.75" hidden="1">
      <c r="B22" s="1" t="s">
        <v>99</v>
      </c>
    </row>
    <row r="23" ht="13.5" hidden="1" thickBot="1"/>
    <row r="24" spans="3:23" ht="13.5" customHeight="1" hidden="1">
      <c r="C24" s="553" t="e">
        <f>#REF!+Z20</f>
        <v>#REF!</v>
      </c>
      <c r="D24" s="554"/>
      <c r="E24" s="554"/>
      <c r="F24" s="554"/>
      <c r="G24" s="554"/>
      <c r="H24" s="554"/>
      <c r="I24" s="554"/>
      <c r="J24" s="554"/>
      <c r="K24" s="554"/>
      <c r="L24" s="554"/>
      <c r="M24" s="554"/>
      <c r="N24" s="554"/>
      <c r="O24" s="554"/>
      <c r="P24" s="554"/>
      <c r="Q24" s="554"/>
      <c r="R24" s="554"/>
      <c r="S24" s="554"/>
      <c r="T24" s="554"/>
      <c r="U24" s="509" t="s">
        <v>14</v>
      </c>
      <c r="V24" s="509"/>
      <c r="W24" s="510"/>
    </row>
    <row r="25" spans="3:23" ht="13.5" customHeight="1" hidden="1" thickBot="1">
      <c r="C25" s="555"/>
      <c r="D25" s="556"/>
      <c r="E25" s="556"/>
      <c r="F25" s="556"/>
      <c r="G25" s="556"/>
      <c r="H25" s="556"/>
      <c r="I25" s="556"/>
      <c r="J25" s="556"/>
      <c r="K25" s="556"/>
      <c r="L25" s="556"/>
      <c r="M25" s="556"/>
      <c r="N25" s="556"/>
      <c r="O25" s="556"/>
      <c r="P25" s="556"/>
      <c r="Q25" s="556"/>
      <c r="R25" s="556"/>
      <c r="S25" s="556"/>
      <c r="T25" s="556"/>
      <c r="U25" s="515"/>
      <c r="V25" s="515"/>
      <c r="W25" s="516"/>
    </row>
    <row r="26" spans="3:23" ht="13.5" customHeight="1">
      <c r="C26" s="52"/>
      <c r="D26" s="52"/>
      <c r="E26" s="52"/>
      <c r="F26" s="52"/>
      <c r="G26" s="52"/>
      <c r="H26" s="52"/>
      <c r="I26" s="52"/>
      <c r="J26" s="52"/>
      <c r="K26" s="52"/>
      <c r="L26" s="52"/>
      <c r="M26" s="52"/>
      <c r="N26" s="52"/>
      <c r="O26" s="52"/>
      <c r="P26" s="52"/>
      <c r="Q26" s="52"/>
      <c r="R26" s="52"/>
      <c r="S26" s="52"/>
      <c r="T26" s="52"/>
      <c r="U26" s="47"/>
      <c r="V26" s="47"/>
      <c r="W26" s="47"/>
    </row>
    <row r="27" ht="12.75">
      <c r="B27" s="1" t="s">
        <v>37</v>
      </c>
    </row>
    <row r="28" spans="3:5" ht="12.75">
      <c r="C28" s="1" t="s">
        <v>249</v>
      </c>
      <c r="E28" s="1" t="s">
        <v>445</v>
      </c>
    </row>
    <row r="29" spans="3:5" ht="12.75">
      <c r="C29" s="1" t="s">
        <v>0</v>
      </c>
      <c r="E29" s="1" t="s">
        <v>444</v>
      </c>
    </row>
    <row r="30" spans="3:5" ht="12.75">
      <c r="C30" s="1" t="s">
        <v>0</v>
      </c>
      <c r="E30" s="1" t="s">
        <v>97</v>
      </c>
    </row>
    <row r="31" ht="12.75">
      <c r="E31" s="1" t="s">
        <v>98</v>
      </c>
    </row>
    <row r="32" spans="3:5" ht="12.75">
      <c r="C32" s="1" t="s">
        <v>0</v>
      </c>
      <c r="E32" s="1" t="s">
        <v>107</v>
      </c>
    </row>
    <row r="33" ht="12.75">
      <c r="D33" s="1" t="s">
        <v>108</v>
      </c>
    </row>
    <row r="34" ht="12.75">
      <c r="D34" s="1" t="s">
        <v>109</v>
      </c>
    </row>
    <row r="35" ht="12.75">
      <c r="D35" s="1" t="s">
        <v>110</v>
      </c>
    </row>
    <row r="36" spans="3:5" ht="12.75">
      <c r="C36" s="1" t="s">
        <v>0</v>
      </c>
      <c r="E36" s="1" t="s">
        <v>15</v>
      </c>
    </row>
    <row r="37" ht="13.5" thickBot="1"/>
    <row r="38" spans="2:42" s="299" customFormat="1" ht="30" customHeight="1">
      <c r="B38" s="294" t="s">
        <v>315</v>
      </c>
      <c r="C38" s="295"/>
      <c r="D38" s="295"/>
      <c r="E38" s="295"/>
      <c r="F38" s="295"/>
      <c r="G38" s="295"/>
      <c r="H38" s="295"/>
      <c r="I38" s="295"/>
      <c r="J38" s="295"/>
      <c r="K38" s="295"/>
      <c r="L38" s="295"/>
      <c r="M38" s="295"/>
      <c r="N38" s="295"/>
      <c r="O38" s="295"/>
      <c r="P38" s="295"/>
      <c r="Q38" s="295"/>
      <c r="R38" s="295"/>
      <c r="S38" s="295"/>
      <c r="T38" s="295"/>
      <c r="U38" s="295"/>
      <c r="V38" s="295"/>
      <c r="W38" s="295"/>
      <c r="X38" s="296"/>
      <c r="Y38" s="296"/>
      <c r="Z38" s="296"/>
      <c r="AA38" s="296"/>
      <c r="AB38" s="296"/>
      <c r="AC38" s="296"/>
      <c r="AD38" s="296"/>
      <c r="AE38" s="297"/>
      <c r="AF38" s="298"/>
      <c r="AG38" s="298"/>
      <c r="AH38" s="298"/>
      <c r="AI38" s="298"/>
      <c r="AJ38" s="298"/>
      <c r="AK38" s="298"/>
      <c r="AL38" s="298"/>
      <c r="AM38" s="298"/>
      <c r="AN38" s="298"/>
      <c r="AO38" s="298"/>
      <c r="AP38" s="298"/>
    </row>
    <row r="39" spans="2:42" s="299" customFormat="1" ht="30" customHeight="1">
      <c r="B39" s="349"/>
      <c r="C39" s="347" t="s">
        <v>0</v>
      </c>
      <c r="D39" s="347"/>
      <c r="E39" s="347" t="s">
        <v>248</v>
      </c>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8"/>
      <c r="AF39" s="298"/>
      <c r="AG39" s="298"/>
      <c r="AH39" s="298"/>
      <c r="AI39" s="298"/>
      <c r="AJ39" s="298"/>
      <c r="AK39" s="298"/>
      <c r="AL39" s="298"/>
      <c r="AM39" s="298"/>
      <c r="AN39" s="298"/>
      <c r="AO39" s="298"/>
      <c r="AP39" s="298"/>
    </row>
    <row r="40" spans="2:42" s="299" customFormat="1" ht="30" customHeight="1" thickBot="1">
      <c r="B40" s="300"/>
      <c r="C40" s="301" t="s">
        <v>0</v>
      </c>
      <c r="D40" s="301"/>
      <c r="E40" s="301" t="s">
        <v>427</v>
      </c>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2"/>
      <c r="AF40" s="298"/>
      <c r="AG40" s="298"/>
      <c r="AH40" s="298"/>
      <c r="AI40" s="298"/>
      <c r="AJ40" s="298"/>
      <c r="AK40" s="298"/>
      <c r="AL40" s="298"/>
      <c r="AM40" s="298"/>
      <c r="AN40" s="298"/>
      <c r="AO40" s="298"/>
      <c r="AP40" s="298"/>
    </row>
    <row r="41" spans="2:42" ht="12.75" customHeight="1" hidden="1" thickBot="1">
      <c r="B41" s="290"/>
      <c r="C41" s="291" t="s">
        <v>249</v>
      </c>
      <c r="D41" s="292"/>
      <c r="E41" s="291" t="s">
        <v>250</v>
      </c>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3"/>
      <c r="AF41" s="289"/>
      <c r="AG41" s="289"/>
      <c r="AH41" s="289"/>
      <c r="AI41" s="289"/>
      <c r="AJ41" s="289"/>
      <c r="AK41" s="289"/>
      <c r="AL41" s="289"/>
      <c r="AM41" s="289"/>
      <c r="AN41" s="289"/>
      <c r="AO41" s="289"/>
      <c r="AP41" s="289"/>
    </row>
    <row r="42" ht="12.75" customHeight="1"/>
    <row r="43" ht="12.75" customHeight="1"/>
    <row r="44" ht="12.75" customHeight="1">
      <c r="Y44" s="390" t="s">
        <v>92</v>
      </c>
    </row>
    <row r="45" ht="12.75">
      <c r="Y45" s="390" t="s">
        <v>93</v>
      </c>
    </row>
    <row r="46" ht="12.75">
      <c r="Y46" s="390" t="s">
        <v>246</v>
      </c>
    </row>
    <row r="47" ht="12.75">
      <c r="Y47" s="390" t="s">
        <v>247</v>
      </c>
    </row>
  </sheetData>
  <sheetProtection password="CC3D" sheet="1" selectLockedCells="1"/>
  <mergeCells count="23">
    <mergeCell ref="C24:T25"/>
    <mergeCell ref="U24:W25"/>
    <mergeCell ref="Z19:AD19"/>
    <mergeCell ref="B20:R20"/>
    <mergeCell ref="S20:Y20"/>
    <mergeCell ref="Z20:AD20"/>
    <mergeCell ref="B2:O4"/>
    <mergeCell ref="Z17:AD17"/>
    <mergeCell ref="B18:C18"/>
    <mergeCell ref="D18:R18"/>
    <mergeCell ref="S18:Y18"/>
    <mergeCell ref="D14:R16"/>
    <mergeCell ref="S14:Y16"/>
    <mergeCell ref="Z14:AD16"/>
    <mergeCell ref="B6:AD7"/>
    <mergeCell ref="Z18:AD18"/>
    <mergeCell ref="Y11:AD11"/>
    <mergeCell ref="B14:C17"/>
    <mergeCell ref="D17:R17"/>
    <mergeCell ref="B19:C19"/>
    <mergeCell ref="D19:R19"/>
    <mergeCell ref="S19:Y19"/>
    <mergeCell ref="S17:Y17"/>
  </mergeCells>
  <dataValidations count="2">
    <dataValidation type="list" allowBlank="1" showInputMessage="1" showErrorMessage="1" sqref="S19:Y19">
      <formula1>$Y$46:$Y$47</formula1>
    </dataValidation>
    <dataValidation type="list" allowBlank="1" showInputMessage="1" showErrorMessage="1" sqref="S18:Y18">
      <formula1>$Y$44:$Y$45</formula1>
    </dataValidation>
  </dataValidations>
  <printOptions/>
  <pageMargins left="0.75" right="0.75" top="1" bottom="1" header="0.512" footer="0.512"/>
  <pageSetup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B2:AZ32"/>
  <sheetViews>
    <sheetView view="pageBreakPreview" zoomScaleSheetLayoutView="100" zoomScalePageLayoutView="0" workbookViewId="0" topLeftCell="A7">
      <selection activeCell="U17" sqref="U17"/>
    </sheetView>
  </sheetViews>
  <sheetFormatPr defaultColWidth="9.00390625" defaultRowHeight="13.5"/>
  <cols>
    <col min="1" max="22" width="2.50390625" style="1" customWidth="1"/>
    <col min="23" max="23" width="6.625" style="1" customWidth="1"/>
    <col min="24" max="28" width="2.50390625" style="1" customWidth="1"/>
    <col min="29" max="29" width="4.125" style="1" customWidth="1"/>
    <col min="30" max="35" width="2.50390625" style="1" customWidth="1"/>
    <col min="36" max="16384" width="9.00390625" style="1" customWidth="1"/>
  </cols>
  <sheetData>
    <row r="1" ht="13.5" thickBot="1"/>
    <row r="2" spans="2:34" ht="13.5" customHeight="1">
      <c r="B2" s="670" t="s">
        <v>655</v>
      </c>
      <c r="C2" s="509"/>
      <c r="D2" s="509"/>
      <c r="E2" s="509"/>
      <c r="F2" s="509"/>
      <c r="G2" s="509"/>
      <c r="H2" s="509"/>
      <c r="I2" s="509"/>
      <c r="J2" s="509"/>
      <c r="K2" s="509"/>
      <c r="L2" s="509"/>
      <c r="M2" s="510"/>
      <c r="P2" s="54" t="s">
        <v>602</v>
      </c>
      <c r="Q2" s="29"/>
      <c r="R2" s="29"/>
      <c r="S2" s="29"/>
      <c r="T2" s="29"/>
      <c r="U2" s="29"/>
      <c r="V2" s="29"/>
      <c r="W2" s="29"/>
      <c r="X2" s="29"/>
      <c r="Y2" s="29"/>
      <c r="Z2" s="29"/>
      <c r="AA2" s="29"/>
      <c r="AB2" s="29"/>
      <c r="AC2" s="29"/>
      <c r="AD2" s="29"/>
      <c r="AE2" s="29"/>
      <c r="AF2" s="29"/>
      <c r="AG2" s="29"/>
      <c r="AH2" s="30"/>
    </row>
    <row r="3" spans="2:34" ht="13.5" customHeight="1" thickBot="1">
      <c r="B3" s="511"/>
      <c r="C3" s="512"/>
      <c r="D3" s="512"/>
      <c r="E3" s="512"/>
      <c r="F3" s="512"/>
      <c r="G3" s="512"/>
      <c r="H3" s="512"/>
      <c r="I3" s="512"/>
      <c r="J3" s="512"/>
      <c r="K3" s="512"/>
      <c r="L3" s="512"/>
      <c r="M3" s="513"/>
      <c r="P3" s="55" t="s">
        <v>656</v>
      </c>
      <c r="Q3" s="32"/>
      <c r="R3" s="32"/>
      <c r="S3" s="32"/>
      <c r="T3" s="32"/>
      <c r="U3" s="32"/>
      <c r="V3" s="32"/>
      <c r="W3" s="32"/>
      <c r="X3" s="32"/>
      <c r="Y3" s="32"/>
      <c r="Z3" s="32"/>
      <c r="AA3" s="32"/>
      <c r="AB3" s="32"/>
      <c r="AC3" s="32"/>
      <c r="AD3" s="32"/>
      <c r="AE3" s="32"/>
      <c r="AF3" s="32"/>
      <c r="AG3" s="32"/>
      <c r="AH3" s="33"/>
    </row>
    <row r="4" spans="2:34" ht="13.5" customHeight="1" thickBot="1">
      <c r="B4" s="514"/>
      <c r="C4" s="515"/>
      <c r="D4" s="515"/>
      <c r="E4" s="515"/>
      <c r="F4" s="515"/>
      <c r="G4" s="515"/>
      <c r="H4" s="515"/>
      <c r="I4" s="515"/>
      <c r="J4" s="515"/>
      <c r="K4" s="515"/>
      <c r="L4" s="515"/>
      <c r="M4" s="516"/>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22" t="s">
        <v>258</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22"/>
    </row>
    <row r="8" spans="2:34" ht="13.5"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22"/>
    </row>
    <row r="10" spans="2:52" ht="12.75">
      <c r="B10" s="1" t="s">
        <v>259</v>
      </c>
      <c r="AZ10" s="1" t="s">
        <v>46</v>
      </c>
    </row>
    <row r="11" spans="31:52" ht="13.5" thickBot="1">
      <c r="AE11" s="28"/>
      <c r="AZ11" s="1" t="s">
        <v>47</v>
      </c>
    </row>
    <row r="12" spans="2:34" ht="96" customHeight="1">
      <c r="B12" s="523" t="s">
        <v>2</v>
      </c>
      <c r="C12" s="524"/>
      <c r="D12" s="764" t="s">
        <v>492</v>
      </c>
      <c r="E12" s="764"/>
      <c r="F12" s="764"/>
      <c r="G12" s="764"/>
      <c r="H12" s="764"/>
      <c r="I12" s="764"/>
      <c r="J12" s="764"/>
      <c r="K12" s="764"/>
      <c r="L12" s="764"/>
      <c r="M12" s="764"/>
      <c r="N12" s="764"/>
      <c r="O12" s="764"/>
      <c r="P12" s="764"/>
      <c r="Q12" s="764"/>
      <c r="R12" s="764"/>
      <c r="S12" s="764"/>
      <c r="T12" s="764"/>
      <c r="U12" s="764"/>
      <c r="V12" s="764"/>
      <c r="W12" s="765"/>
      <c r="X12" s="904">
        <f>'2-17別1'!C6</f>
        <v>50</v>
      </c>
      <c r="Y12" s="905"/>
      <c r="Z12" s="905"/>
      <c r="AA12" s="905"/>
      <c r="AB12" s="905"/>
      <c r="AC12" s="905"/>
      <c r="AD12" s="905"/>
      <c r="AE12" s="895" t="s">
        <v>50</v>
      </c>
      <c r="AF12" s="895"/>
      <c r="AG12" s="896"/>
      <c r="AH12" s="26"/>
    </row>
    <row r="13" spans="2:34" ht="96" customHeight="1">
      <c r="B13" s="752" t="s">
        <v>3</v>
      </c>
      <c r="C13" s="753"/>
      <c r="D13" s="766" t="s">
        <v>493</v>
      </c>
      <c r="E13" s="766"/>
      <c r="F13" s="766"/>
      <c r="G13" s="766"/>
      <c r="H13" s="766"/>
      <c r="I13" s="766"/>
      <c r="J13" s="766"/>
      <c r="K13" s="766"/>
      <c r="L13" s="766"/>
      <c r="M13" s="766"/>
      <c r="N13" s="766"/>
      <c r="O13" s="766"/>
      <c r="P13" s="766"/>
      <c r="Q13" s="766"/>
      <c r="R13" s="766"/>
      <c r="S13" s="766"/>
      <c r="T13" s="766"/>
      <c r="U13" s="766"/>
      <c r="V13" s="766"/>
      <c r="W13" s="743"/>
      <c r="X13" s="862">
        <f>'2-17別1'!C26</f>
        <v>1</v>
      </c>
      <c r="Y13" s="906"/>
      <c r="Z13" s="906"/>
      <c r="AA13" s="906"/>
      <c r="AB13" s="906"/>
      <c r="AC13" s="906"/>
      <c r="AD13" s="906"/>
      <c r="AE13" s="910" t="s">
        <v>50</v>
      </c>
      <c r="AF13" s="910"/>
      <c r="AG13" s="911"/>
      <c r="AH13" s="26"/>
    </row>
    <row r="14" spans="2:33" ht="40.5" customHeight="1">
      <c r="B14" s="751" t="s">
        <v>24</v>
      </c>
      <c r="C14" s="660"/>
      <c r="D14" s="660"/>
      <c r="E14" s="660"/>
      <c r="F14" s="660"/>
      <c r="G14" s="660"/>
      <c r="H14" s="660"/>
      <c r="I14" s="660"/>
      <c r="J14" s="660"/>
      <c r="K14" s="660"/>
      <c r="L14" s="660"/>
      <c r="M14" s="660"/>
      <c r="N14" s="660"/>
      <c r="O14" s="660"/>
      <c r="P14" s="660"/>
      <c r="Q14" s="660"/>
      <c r="R14" s="660"/>
      <c r="S14" s="660"/>
      <c r="T14" s="660"/>
      <c r="U14" s="660"/>
      <c r="V14" s="660"/>
      <c r="W14" s="660"/>
      <c r="X14" s="855" t="str">
        <f>IF(OR(X12&gt;=25,X13&gt;=1),"算定可","算定不可")</f>
        <v>算定可</v>
      </c>
      <c r="Y14" s="855"/>
      <c r="Z14" s="855"/>
      <c r="AA14" s="855"/>
      <c r="AB14" s="855"/>
      <c r="AC14" s="855"/>
      <c r="AD14" s="855"/>
      <c r="AE14" s="855"/>
      <c r="AF14" s="855"/>
      <c r="AG14" s="856"/>
    </row>
    <row r="15" spans="2:33" ht="40.5" customHeight="1" thickBot="1">
      <c r="B15" s="749" t="s">
        <v>25</v>
      </c>
      <c r="C15" s="750"/>
      <c r="D15" s="750"/>
      <c r="E15" s="750"/>
      <c r="F15" s="750"/>
      <c r="G15" s="750"/>
      <c r="H15" s="750"/>
      <c r="I15" s="750"/>
      <c r="J15" s="750"/>
      <c r="K15" s="750"/>
      <c r="L15" s="750"/>
      <c r="M15" s="750"/>
      <c r="N15" s="750"/>
      <c r="O15" s="750"/>
      <c r="P15" s="750"/>
      <c r="Q15" s="750"/>
      <c r="R15" s="750"/>
      <c r="S15" s="750"/>
      <c r="T15" s="750"/>
      <c r="U15" s="750"/>
      <c r="V15" s="750"/>
      <c r="W15" s="750"/>
      <c r="X15" s="19"/>
      <c r="Y15" s="20"/>
      <c r="Z15" s="20"/>
      <c r="AA15" s="20"/>
      <c r="AB15" s="20"/>
      <c r="AC15" s="20">
        <f>IF('施設区分'!Q13&gt;=70,IF(X12&gt;=25,5,IF(X13&gt;=6,5,IF(X13&gt;=2,4,IF(X13&gt;=1,2,0)))),IF(X12&gt;=25,10,IF(X13&gt;=6,10,IF(X13&gt;=2,8,IF(X13&gt;=1,4,0)))))</f>
        <v>5</v>
      </c>
      <c r="AD15" s="20"/>
      <c r="AE15" s="20"/>
      <c r="AF15" s="20"/>
      <c r="AG15" s="21"/>
    </row>
    <row r="17" ht="12.75">
      <c r="B17" s="1" t="s">
        <v>37</v>
      </c>
    </row>
    <row r="18" spans="3:5" ht="12.75">
      <c r="C18" s="1" t="s">
        <v>0</v>
      </c>
      <c r="E18" s="1" t="s">
        <v>657</v>
      </c>
    </row>
    <row r="19" ht="13.5" thickBot="1"/>
    <row r="20" spans="2:34" ht="30" customHeight="1">
      <c r="B20" s="327" t="s">
        <v>380</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0" customHeight="1" thickBot="1">
      <c r="B21" s="907" t="s">
        <v>494</v>
      </c>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9"/>
      <c r="AH21" s="299"/>
    </row>
    <row r="29" spans="23:33" ht="12.75">
      <c r="W29" s="395"/>
      <c r="X29" s="395"/>
      <c r="Y29" s="395"/>
      <c r="Z29" s="395"/>
      <c r="AA29" s="395"/>
      <c r="AB29" s="395"/>
      <c r="AC29" s="395"/>
      <c r="AD29" s="395"/>
      <c r="AE29" s="395"/>
      <c r="AF29" s="395"/>
      <c r="AG29" s="395"/>
    </row>
    <row r="30" spans="23:33" ht="12.75">
      <c r="W30" s="395"/>
      <c r="X30" s="395"/>
      <c r="Y30" s="482" t="s">
        <v>51</v>
      </c>
      <c r="Z30" s="482" t="s">
        <v>52</v>
      </c>
      <c r="AA30" s="395"/>
      <c r="AB30" s="395"/>
      <c r="AC30" s="395"/>
      <c r="AD30" s="395"/>
      <c r="AE30" s="395"/>
      <c r="AF30" s="395"/>
      <c r="AG30" s="395"/>
    </row>
    <row r="31" spans="23:33" ht="12.75">
      <c r="W31" s="395"/>
      <c r="X31" s="395"/>
      <c r="Y31" s="482" t="s">
        <v>46</v>
      </c>
      <c r="Z31" s="482" t="s">
        <v>47</v>
      </c>
      <c r="AA31" s="395"/>
      <c r="AB31" s="395"/>
      <c r="AC31" s="395"/>
      <c r="AD31" s="395"/>
      <c r="AE31" s="395"/>
      <c r="AF31" s="395"/>
      <c r="AG31" s="395"/>
    </row>
    <row r="32" spans="23:33" ht="12.75">
      <c r="W32" s="395"/>
      <c r="X32" s="395"/>
      <c r="Y32" s="395"/>
      <c r="Z32" s="395"/>
      <c r="AA32" s="395"/>
      <c r="AB32" s="395"/>
      <c r="AC32" s="395"/>
      <c r="AD32" s="395"/>
      <c r="AE32" s="395"/>
      <c r="AF32" s="395"/>
      <c r="AG32" s="395"/>
    </row>
  </sheetData>
  <sheetProtection password="CC3D" sheet="1"/>
  <mergeCells count="14">
    <mergeCell ref="B2:M4"/>
    <mergeCell ref="B15:W15"/>
    <mergeCell ref="B7:AG8"/>
    <mergeCell ref="B12:C12"/>
    <mergeCell ref="D12:W12"/>
    <mergeCell ref="AE12:AG12"/>
    <mergeCell ref="X12:AD12"/>
    <mergeCell ref="B13:C13"/>
    <mergeCell ref="D13:W13"/>
    <mergeCell ref="X13:AD13"/>
    <mergeCell ref="B21:AG21"/>
    <mergeCell ref="AE13:AG13"/>
    <mergeCell ref="B14:W14"/>
    <mergeCell ref="X14:AG14"/>
  </mergeCells>
  <dataValidations count="1">
    <dataValidation type="list" allowBlank="1" showInputMessage="1" showErrorMessage="1" sqref="AH12">
      <formula1>$Y$30:$Z$30</formula1>
    </dataValidation>
  </dataValidation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2:AB40"/>
  <sheetViews>
    <sheetView view="pageBreakPreview" zoomScale="70" zoomScaleSheetLayoutView="70" zoomScalePageLayoutView="0" workbookViewId="0" topLeftCell="A1">
      <selection activeCell="B30" sqref="B30:G30"/>
    </sheetView>
  </sheetViews>
  <sheetFormatPr defaultColWidth="9.00390625" defaultRowHeight="13.5"/>
  <cols>
    <col min="1" max="1" width="4.50390625" style="0" customWidth="1"/>
    <col min="2" max="2" width="22.00390625" style="0" customWidth="1"/>
    <col min="3" max="3" width="22.25390625" style="0" customWidth="1"/>
    <col min="4" max="4" width="17.625" style="0" customWidth="1"/>
    <col min="5" max="5" width="39.625" style="0" customWidth="1"/>
    <col min="6" max="6" width="12.625" style="0" customWidth="1"/>
    <col min="7" max="7" width="11.125" style="65" customWidth="1"/>
    <col min="10" max="10" width="0" style="0" hidden="1" customWidth="1"/>
  </cols>
  <sheetData>
    <row r="2" spans="1:7" s="27" customFormat="1" ht="14.25">
      <c r="A2" s="104"/>
      <c r="B2" s="218" t="s">
        <v>658</v>
      </c>
      <c r="C2" s="83"/>
      <c r="D2" s="83"/>
      <c r="E2" s="83"/>
      <c r="G2" s="104"/>
    </row>
    <row r="3" spans="1:7" s="27" customFormat="1" ht="17.25" customHeight="1">
      <c r="A3" s="104"/>
      <c r="B3" s="217" t="s">
        <v>223</v>
      </c>
      <c r="C3" s="68"/>
      <c r="D3" s="68"/>
      <c r="E3" s="68"/>
      <c r="G3" s="104"/>
    </row>
    <row r="4" spans="1:7" s="27" customFormat="1" ht="27" customHeight="1" thickBot="1">
      <c r="A4" s="166" t="s">
        <v>261</v>
      </c>
      <c r="G4" s="104"/>
    </row>
    <row r="5" spans="1:7" s="27" customFormat="1" ht="27" customHeight="1" thickBot="1">
      <c r="A5" s="104"/>
      <c r="B5" s="914" t="s">
        <v>22</v>
      </c>
      <c r="C5" s="384" t="s">
        <v>352</v>
      </c>
      <c r="D5" s="164"/>
      <c r="G5" s="104"/>
    </row>
    <row r="6" spans="1:7" s="27" customFormat="1" ht="27" customHeight="1" thickBot="1" thickTop="1">
      <c r="A6" s="104"/>
      <c r="B6" s="915"/>
      <c r="C6" s="385">
        <f>SUM(C9:C20)</f>
        <v>50</v>
      </c>
      <c r="D6" s="164"/>
      <c r="G6" s="104"/>
    </row>
    <row r="7" spans="1:7" s="27" customFormat="1" ht="27" customHeight="1" thickBot="1">
      <c r="A7" s="172" t="s">
        <v>276</v>
      </c>
      <c r="G7" s="104"/>
    </row>
    <row r="8" spans="1:10" s="27" customFormat="1" ht="27" customHeight="1">
      <c r="A8" s="167" t="s">
        <v>133</v>
      </c>
      <c r="B8" s="168" t="s">
        <v>262</v>
      </c>
      <c r="C8" s="168" t="s">
        <v>352</v>
      </c>
      <c r="D8" s="168" t="s">
        <v>275</v>
      </c>
      <c r="E8" s="169" t="s">
        <v>225</v>
      </c>
      <c r="F8" s="173"/>
      <c r="G8" s="173"/>
      <c r="J8" s="398" t="s">
        <v>232</v>
      </c>
    </row>
    <row r="9" spans="1:7" s="27" customFormat="1" ht="27" customHeight="1">
      <c r="A9" s="71">
        <v>1</v>
      </c>
      <c r="B9" s="67" t="s">
        <v>263</v>
      </c>
      <c r="C9" s="67">
        <v>2</v>
      </c>
      <c r="D9" s="67">
        <v>20</v>
      </c>
      <c r="E9" s="920" t="s">
        <v>232</v>
      </c>
      <c r="F9" s="173"/>
      <c r="G9" s="173"/>
    </row>
    <row r="10" spans="1:7" s="27" customFormat="1" ht="27" customHeight="1">
      <c r="A10" s="71">
        <v>2</v>
      </c>
      <c r="B10" s="67" t="s">
        <v>264</v>
      </c>
      <c r="C10" s="67">
        <v>3</v>
      </c>
      <c r="D10" s="67">
        <v>30</v>
      </c>
      <c r="E10" s="921"/>
      <c r="F10" s="173"/>
      <c r="G10" s="173"/>
    </row>
    <row r="11" spans="1:7" s="27" customFormat="1" ht="27" customHeight="1">
      <c r="A11" s="71">
        <v>3</v>
      </c>
      <c r="B11" s="67" t="s">
        <v>265</v>
      </c>
      <c r="C11" s="67">
        <v>4</v>
      </c>
      <c r="D11" s="67">
        <v>40</v>
      </c>
      <c r="E11" s="921"/>
      <c r="F11" s="173"/>
      <c r="G11" s="173"/>
    </row>
    <row r="12" spans="1:7" s="27" customFormat="1" ht="27" customHeight="1">
      <c r="A12" s="71">
        <v>4</v>
      </c>
      <c r="B12" s="67" t="s">
        <v>266</v>
      </c>
      <c r="C12" s="67">
        <v>6</v>
      </c>
      <c r="D12" s="67">
        <v>60</v>
      </c>
      <c r="E12" s="921"/>
      <c r="F12" s="173"/>
      <c r="G12" s="173"/>
    </row>
    <row r="13" spans="1:7" s="27" customFormat="1" ht="27" customHeight="1">
      <c r="A13" s="71">
        <v>5</v>
      </c>
      <c r="B13" s="67" t="s">
        <v>267</v>
      </c>
      <c r="C13" s="67">
        <v>9</v>
      </c>
      <c r="D13" s="67">
        <v>90</v>
      </c>
      <c r="E13" s="921"/>
      <c r="F13" s="173"/>
      <c r="G13" s="173"/>
    </row>
    <row r="14" spans="1:7" s="27" customFormat="1" ht="27" customHeight="1">
      <c r="A14" s="71">
        <v>6</v>
      </c>
      <c r="B14" s="67" t="s">
        <v>268</v>
      </c>
      <c r="C14" s="67">
        <v>3</v>
      </c>
      <c r="D14" s="67">
        <v>30</v>
      </c>
      <c r="E14" s="921"/>
      <c r="F14" s="173"/>
      <c r="G14" s="173"/>
    </row>
    <row r="15" spans="1:7" s="27" customFormat="1" ht="27" customHeight="1">
      <c r="A15" s="71">
        <v>7</v>
      </c>
      <c r="B15" s="67" t="s">
        <v>269</v>
      </c>
      <c r="C15" s="67">
        <v>5</v>
      </c>
      <c r="D15" s="67">
        <v>50</v>
      </c>
      <c r="E15" s="921"/>
      <c r="F15" s="173"/>
      <c r="G15" s="173"/>
    </row>
    <row r="16" spans="1:7" s="27" customFormat="1" ht="27" customHeight="1">
      <c r="A16" s="71">
        <v>8</v>
      </c>
      <c r="B16" s="67" t="s">
        <v>270</v>
      </c>
      <c r="C16" s="67">
        <v>2</v>
      </c>
      <c r="D16" s="67">
        <v>20</v>
      </c>
      <c r="E16" s="921"/>
      <c r="F16" s="173"/>
      <c r="G16" s="173"/>
    </row>
    <row r="17" spans="1:7" s="27" customFormat="1" ht="27" customHeight="1">
      <c r="A17" s="71">
        <v>9</v>
      </c>
      <c r="B17" s="67" t="s">
        <v>271</v>
      </c>
      <c r="C17" s="67">
        <v>9</v>
      </c>
      <c r="D17" s="67">
        <v>90</v>
      </c>
      <c r="E17" s="921"/>
      <c r="F17" s="173"/>
      <c r="G17" s="173"/>
    </row>
    <row r="18" spans="1:7" s="27" customFormat="1" ht="27" customHeight="1">
      <c r="A18" s="71">
        <v>10</v>
      </c>
      <c r="B18" s="67" t="s">
        <v>272</v>
      </c>
      <c r="C18" s="67">
        <v>2</v>
      </c>
      <c r="D18" s="67">
        <v>20</v>
      </c>
      <c r="E18" s="921"/>
      <c r="F18" s="173"/>
      <c r="G18" s="173"/>
    </row>
    <row r="19" spans="1:7" s="27" customFormat="1" ht="27" customHeight="1">
      <c r="A19" s="71">
        <v>11</v>
      </c>
      <c r="B19" s="67" t="s">
        <v>273</v>
      </c>
      <c r="C19" s="67">
        <v>3</v>
      </c>
      <c r="D19" s="67">
        <v>30</v>
      </c>
      <c r="E19" s="921"/>
      <c r="F19" s="173"/>
      <c r="G19" s="173"/>
    </row>
    <row r="20" spans="1:7" s="27" customFormat="1" ht="27" customHeight="1" thickBot="1">
      <c r="A20" s="115">
        <v>12</v>
      </c>
      <c r="B20" s="170" t="s">
        <v>274</v>
      </c>
      <c r="C20" s="170">
        <v>2</v>
      </c>
      <c r="D20" s="170">
        <v>20</v>
      </c>
      <c r="E20" s="922"/>
      <c r="F20" s="173"/>
      <c r="G20" s="173"/>
    </row>
    <row r="21" spans="1:7" s="27" customFormat="1" ht="9.75" customHeight="1">
      <c r="A21" s="164"/>
      <c r="B21" s="164"/>
      <c r="C21" s="164"/>
      <c r="D21" s="164"/>
      <c r="E21" s="164"/>
      <c r="F21" s="164"/>
      <c r="G21" s="164"/>
    </row>
    <row r="22" spans="1:7" s="27" customFormat="1" ht="9" customHeight="1">
      <c r="A22" s="104"/>
      <c r="G22" s="104"/>
    </row>
    <row r="23" spans="1:7" s="27" customFormat="1" ht="24.75" customHeight="1">
      <c r="A23" s="133" t="s">
        <v>502</v>
      </c>
      <c r="B23" s="133"/>
      <c r="C23" s="133"/>
      <c r="D23" s="133"/>
      <c r="E23" s="133"/>
      <c r="F23" s="133"/>
      <c r="G23" s="104"/>
    </row>
    <row r="24" spans="1:7" s="27" customFormat="1" ht="24.75" customHeight="1" thickBot="1">
      <c r="A24" s="133"/>
      <c r="B24" s="133"/>
      <c r="C24" s="133"/>
      <c r="D24" s="133"/>
      <c r="E24" s="133"/>
      <c r="F24" s="133"/>
      <c r="G24" s="104"/>
    </row>
    <row r="25" spans="1:28" s="27" customFormat="1" ht="24.75" customHeight="1" thickBot="1">
      <c r="A25" s="133"/>
      <c r="B25" s="732" t="s">
        <v>22</v>
      </c>
      <c r="C25" s="234" t="s">
        <v>277</v>
      </c>
      <c r="D25" s="164"/>
      <c r="E25" s="133"/>
      <c r="F25" s="133"/>
      <c r="G25" s="104"/>
      <c r="X25" s="396"/>
      <c r="Y25" s="396"/>
      <c r="Z25" s="396"/>
      <c r="AA25" s="396"/>
      <c r="AB25" s="396"/>
    </row>
    <row r="26" spans="1:28" s="27" customFormat="1" ht="24.75" customHeight="1" thickBot="1" thickTop="1">
      <c r="A26" s="133"/>
      <c r="B26" s="733"/>
      <c r="C26" s="212">
        <f>COUNTIF(B30:B35,"&lt;&gt;")</f>
        <v>1</v>
      </c>
      <c r="D26" s="164"/>
      <c r="E26" s="133"/>
      <c r="F26" s="133"/>
      <c r="G26" s="104"/>
      <c r="X26" s="396"/>
      <c r="Y26" s="396"/>
      <c r="Z26" s="396"/>
      <c r="AA26" s="396"/>
      <c r="AB26" s="396"/>
    </row>
    <row r="27" spans="1:28" s="27" customFormat="1" ht="13.5" customHeight="1" thickBot="1">
      <c r="A27" s="133"/>
      <c r="B27" s="133"/>
      <c r="C27" s="133"/>
      <c r="D27" s="133"/>
      <c r="E27" s="133"/>
      <c r="F27" s="133"/>
      <c r="G27" s="104"/>
      <c r="X27" s="396"/>
      <c r="Y27" s="396"/>
      <c r="Z27" s="396"/>
      <c r="AA27" s="396"/>
      <c r="AB27" s="396"/>
    </row>
    <row r="28" spans="1:28" s="145" customFormat="1" ht="39" customHeight="1">
      <c r="A28" s="832" t="s">
        <v>133</v>
      </c>
      <c r="B28" s="825" t="s">
        <v>219</v>
      </c>
      <c r="C28" s="918" t="s">
        <v>495</v>
      </c>
      <c r="D28" s="916" t="s">
        <v>224</v>
      </c>
      <c r="E28" s="917"/>
      <c r="F28" s="917"/>
      <c r="G28" s="912" t="s">
        <v>257</v>
      </c>
      <c r="X28" s="487"/>
      <c r="Y28" s="487" t="s">
        <v>226</v>
      </c>
      <c r="Z28" s="487"/>
      <c r="AA28" s="487" t="s">
        <v>233</v>
      </c>
      <c r="AB28" s="487"/>
    </row>
    <row r="29" spans="1:28" s="145" customFormat="1" ht="39" customHeight="1" thickBot="1">
      <c r="A29" s="889"/>
      <c r="B29" s="890"/>
      <c r="C29" s="919"/>
      <c r="D29" s="392" t="s">
        <v>260</v>
      </c>
      <c r="E29" s="392" t="s">
        <v>221</v>
      </c>
      <c r="F29" s="165" t="s">
        <v>353</v>
      </c>
      <c r="G29" s="913"/>
      <c r="J29" s="487"/>
      <c r="K29" s="487"/>
      <c r="X29" s="487"/>
      <c r="Y29" s="487" t="s">
        <v>227</v>
      </c>
      <c r="Z29" s="487"/>
      <c r="AA29" s="487" t="s">
        <v>232</v>
      </c>
      <c r="AB29" s="487"/>
    </row>
    <row r="30" spans="1:28" ht="75.75" customHeight="1">
      <c r="A30" s="71">
        <v>1</v>
      </c>
      <c r="B30" s="130">
        <v>43963</v>
      </c>
      <c r="C30" s="137" t="s">
        <v>688</v>
      </c>
      <c r="D30" s="131" t="s">
        <v>709</v>
      </c>
      <c r="E30" s="129" t="s">
        <v>710</v>
      </c>
      <c r="F30" s="137" t="s">
        <v>232</v>
      </c>
      <c r="G30" s="106" t="s">
        <v>711</v>
      </c>
      <c r="J30" s="465"/>
      <c r="K30" s="488" t="s">
        <v>597</v>
      </c>
      <c r="X30" s="465"/>
      <c r="Y30" s="465" t="s">
        <v>229</v>
      </c>
      <c r="Z30" s="465"/>
      <c r="AA30" s="465"/>
      <c r="AB30" s="465"/>
    </row>
    <row r="31" spans="1:28" ht="75.75" customHeight="1">
      <c r="A31" s="71">
        <v>2</v>
      </c>
      <c r="B31" s="130"/>
      <c r="C31" s="137"/>
      <c r="D31" s="131"/>
      <c r="E31" s="129"/>
      <c r="F31" s="137"/>
      <c r="G31" s="106"/>
      <c r="J31" s="465"/>
      <c r="K31" s="488" t="s">
        <v>249</v>
      </c>
      <c r="X31" s="465"/>
      <c r="Y31" s="465"/>
      <c r="Z31" s="465"/>
      <c r="AA31" s="465"/>
      <c r="AB31" s="465"/>
    </row>
    <row r="32" spans="1:28" ht="75.75" customHeight="1">
      <c r="A32" s="71">
        <v>3</v>
      </c>
      <c r="B32" s="130"/>
      <c r="C32" s="137"/>
      <c r="D32" s="131"/>
      <c r="E32" s="129"/>
      <c r="F32" s="137"/>
      <c r="G32" s="106"/>
      <c r="X32" s="465"/>
      <c r="Y32" s="465" t="s">
        <v>230</v>
      </c>
      <c r="Z32" s="465"/>
      <c r="AA32" s="465"/>
      <c r="AB32" s="465"/>
    </row>
    <row r="33" spans="1:28" ht="75.75" customHeight="1">
      <c r="A33" s="71">
        <v>4</v>
      </c>
      <c r="B33" s="130"/>
      <c r="C33" s="137"/>
      <c r="D33" s="131"/>
      <c r="E33" s="129"/>
      <c r="F33" s="137"/>
      <c r="G33" s="106"/>
      <c r="X33" s="465"/>
      <c r="Y33" s="465" t="s">
        <v>231</v>
      </c>
      <c r="Z33" s="465"/>
      <c r="AA33" s="465"/>
      <c r="AB33" s="465"/>
    </row>
    <row r="34" spans="1:28" ht="75.75" customHeight="1">
      <c r="A34" s="71">
        <v>5</v>
      </c>
      <c r="B34" s="130"/>
      <c r="C34" s="137"/>
      <c r="D34" s="131"/>
      <c r="E34" s="129"/>
      <c r="F34" s="137"/>
      <c r="G34" s="106"/>
      <c r="X34" s="465"/>
      <c r="Y34" s="465" t="s">
        <v>205</v>
      </c>
      <c r="Z34" s="465"/>
      <c r="AA34" s="465"/>
      <c r="AB34" s="465"/>
    </row>
    <row r="35" spans="1:28" ht="75.75" customHeight="1" thickBot="1">
      <c r="A35" s="115">
        <v>6</v>
      </c>
      <c r="B35" s="130"/>
      <c r="C35" s="137"/>
      <c r="D35" s="134"/>
      <c r="E35" s="135"/>
      <c r="F35" s="163"/>
      <c r="G35" s="399"/>
      <c r="X35" s="465"/>
      <c r="Y35" s="465"/>
      <c r="Z35" s="465"/>
      <c r="AA35" s="465"/>
      <c r="AB35" s="465"/>
    </row>
    <row r="36" spans="24:28" ht="12.75">
      <c r="X36" s="465"/>
      <c r="Y36" s="465"/>
      <c r="Z36" s="465"/>
      <c r="AA36" s="465"/>
      <c r="AB36" s="465"/>
    </row>
    <row r="37" spans="24:28" ht="12.75">
      <c r="X37" s="465"/>
      <c r="Y37" s="465"/>
      <c r="Z37" s="465"/>
      <c r="AA37" s="465"/>
      <c r="AB37" s="465"/>
    </row>
    <row r="38" spans="24:28" ht="12.75">
      <c r="X38" s="465"/>
      <c r="Y38" s="465"/>
      <c r="Z38" s="465"/>
      <c r="AA38" s="465"/>
      <c r="AB38" s="465"/>
    </row>
    <row r="39" spans="24:28" ht="12.75">
      <c r="X39" s="465"/>
      <c r="Y39" s="465"/>
      <c r="Z39" s="465"/>
      <c r="AA39" s="465"/>
      <c r="AB39" s="465"/>
    </row>
    <row r="40" spans="24:28" ht="12.75">
      <c r="X40" s="465"/>
      <c r="Y40" s="465"/>
      <c r="Z40" s="465"/>
      <c r="AA40" s="465"/>
      <c r="AB40" s="465"/>
    </row>
  </sheetData>
  <sheetProtection/>
  <mergeCells count="8">
    <mergeCell ref="G28:G29"/>
    <mergeCell ref="B5:B6"/>
    <mergeCell ref="B25:B26"/>
    <mergeCell ref="A28:A29"/>
    <mergeCell ref="B28:B29"/>
    <mergeCell ref="D28:F28"/>
    <mergeCell ref="C28:C29"/>
    <mergeCell ref="E9:E20"/>
  </mergeCells>
  <dataValidations count="4">
    <dataValidation type="list" allowBlank="1" showInputMessage="1" showErrorMessage="1" sqref="F30:F35">
      <formula1>$AA$28:$AA$29</formula1>
    </dataValidation>
    <dataValidation type="list" allowBlank="1" showInputMessage="1" showErrorMessage="1" sqref="G30:G35">
      <formula1>$K$30:$K$30</formula1>
    </dataValidation>
    <dataValidation type="list" allowBlank="1" showInputMessage="1" showErrorMessage="1" sqref="E9:E20">
      <formula1>$J$8:$J$9</formula1>
    </dataValidation>
    <dataValidation type="list" allowBlank="1" showInputMessage="1" showErrorMessage="1" sqref="C30:C35">
      <formula1>$K$31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2.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AH11" sqref="AH11"/>
    </sheetView>
  </sheetViews>
  <sheetFormatPr defaultColWidth="9.00390625" defaultRowHeight="13.5"/>
  <cols>
    <col min="1" max="22" width="2.50390625" style="1" customWidth="1"/>
    <col min="23" max="23" width="7.875" style="1" customWidth="1"/>
    <col min="24" max="35" width="2.50390625" style="1" customWidth="1"/>
    <col min="36" max="16384" width="9.00390625" style="1" customWidth="1"/>
  </cols>
  <sheetData>
    <row r="1" ht="13.5" thickBot="1"/>
    <row r="2" spans="2:34" ht="13.5" customHeight="1">
      <c r="B2" s="670" t="s">
        <v>659</v>
      </c>
      <c r="C2" s="509"/>
      <c r="D2" s="509"/>
      <c r="E2" s="509"/>
      <c r="F2" s="509"/>
      <c r="G2" s="509"/>
      <c r="H2" s="509"/>
      <c r="I2" s="509"/>
      <c r="J2" s="509"/>
      <c r="K2" s="509"/>
      <c r="L2" s="509"/>
      <c r="M2" s="510"/>
      <c r="P2" s="54" t="s">
        <v>602</v>
      </c>
      <c r="Q2" s="29"/>
      <c r="R2" s="29"/>
      <c r="S2" s="29"/>
      <c r="T2" s="29"/>
      <c r="U2" s="29"/>
      <c r="V2" s="29"/>
      <c r="W2" s="29"/>
      <c r="X2" s="29"/>
      <c r="Y2" s="29"/>
      <c r="Z2" s="29"/>
      <c r="AA2" s="29"/>
      <c r="AB2" s="29"/>
      <c r="AC2" s="29"/>
      <c r="AD2" s="29"/>
      <c r="AE2" s="29"/>
      <c r="AF2" s="29"/>
      <c r="AG2" s="29"/>
      <c r="AH2" s="30"/>
    </row>
    <row r="3" spans="2:34" ht="13.5" customHeight="1" thickBot="1">
      <c r="B3" s="511"/>
      <c r="C3" s="512"/>
      <c r="D3" s="512"/>
      <c r="E3" s="512"/>
      <c r="F3" s="512"/>
      <c r="G3" s="512"/>
      <c r="H3" s="512"/>
      <c r="I3" s="512"/>
      <c r="J3" s="512"/>
      <c r="K3" s="512"/>
      <c r="L3" s="512"/>
      <c r="M3" s="513"/>
      <c r="P3" s="55" t="s">
        <v>660</v>
      </c>
      <c r="Q3" s="32"/>
      <c r="R3" s="32"/>
      <c r="S3" s="32"/>
      <c r="T3" s="32"/>
      <c r="U3" s="32"/>
      <c r="V3" s="32"/>
      <c r="W3" s="32"/>
      <c r="X3" s="32"/>
      <c r="Y3" s="32"/>
      <c r="Z3" s="32"/>
      <c r="AA3" s="32"/>
      <c r="AB3" s="32"/>
      <c r="AC3" s="32"/>
      <c r="AD3" s="32"/>
      <c r="AE3" s="32"/>
      <c r="AF3" s="32"/>
      <c r="AG3" s="32"/>
      <c r="AH3" s="33"/>
    </row>
    <row r="4" spans="2:34" ht="13.5" customHeight="1" thickBot="1">
      <c r="B4" s="514"/>
      <c r="C4" s="515"/>
      <c r="D4" s="515"/>
      <c r="E4" s="515"/>
      <c r="F4" s="515"/>
      <c r="G4" s="515"/>
      <c r="H4" s="515"/>
      <c r="I4" s="515"/>
      <c r="J4" s="515"/>
      <c r="K4" s="515"/>
      <c r="L4" s="515"/>
      <c r="M4" s="516"/>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22" t="s">
        <v>234</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22"/>
    </row>
    <row r="8" spans="2:34" ht="13.5"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22"/>
    </row>
    <row r="10" spans="2:52" ht="12.75">
      <c r="B10" s="1" t="s">
        <v>255</v>
      </c>
      <c r="AZ10" s="1" t="s">
        <v>46</v>
      </c>
    </row>
    <row r="11" ht="13.5" thickBot="1">
      <c r="AZ11" s="1" t="s">
        <v>47</v>
      </c>
    </row>
    <row r="12" spans="2:34" ht="90" customHeight="1" thickBot="1" thickTop="1">
      <c r="B12" s="752" t="s">
        <v>2</v>
      </c>
      <c r="C12" s="753"/>
      <c r="D12" s="766" t="s">
        <v>586</v>
      </c>
      <c r="E12" s="766"/>
      <c r="F12" s="766"/>
      <c r="G12" s="766"/>
      <c r="H12" s="766"/>
      <c r="I12" s="766"/>
      <c r="J12" s="766"/>
      <c r="K12" s="766"/>
      <c r="L12" s="766"/>
      <c r="M12" s="766"/>
      <c r="N12" s="766"/>
      <c r="O12" s="766"/>
      <c r="P12" s="766"/>
      <c r="Q12" s="766"/>
      <c r="R12" s="766"/>
      <c r="S12" s="766"/>
      <c r="T12" s="766"/>
      <c r="U12" s="766"/>
      <c r="V12" s="766"/>
      <c r="W12" s="743"/>
      <c r="X12" s="834">
        <v>3</v>
      </c>
      <c r="Y12" s="835"/>
      <c r="Z12" s="835"/>
      <c r="AA12" s="835"/>
      <c r="AB12" s="835"/>
      <c r="AC12" s="835"/>
      <c r="AD12" s="835"/>
      <c r="AE12" s="836" t="s">
        <v>50</v>
      </c>
      <c r="AF12" s="836"/>
      <c r="AG12" s="837"/>
      <c r="AH12" s="26"/>
    </row>
    <row r="13" spans="2:33" ht="40.5" customHeight="1" thickTop="1">
      <c r="B13" s="751" t="s">
        <v>24</v>
      </c>
      <c r="C13" s="660"/>
      <c r="D13" s="660"/>
      <c r="E13" s="660"/>
      <c r="F13" s="660"/>
      <c r="G13" s="660"/>
      <c r="H13" s="660"/>
      <c r="I13" s="660"/>
      <c r="J13" s="660"/>
      <c r="K13" s="660"/>
      <c r="L13" s="660"/>
      <c r="M13" s="660"/>
      <c r="N13" s="660"/>
      <c r="O13" s="660"/>
      <c r="P13" s="660"/>
      <c r="Q13" s="660"/>
      <c r="R13" s="660"/>
      <c r="S13" s="660"/>
      <c r="T13" s="660"/>
      <c r="U13" s="660"/>
      <c r="V13" s="660"/>
      <c r="W13" s="660"/>
      <c r="X13" s="741" t="str">
        <f>IF(X12&gt;365,"エラー（実回数で入力して下さい）",IF(X12&gt;=3,"算定可","算定不可"))</f>
        <v>算定可</v>
      </c>
      <c r="Y13" s="741"/>
      <c r="Z13" s="741"/>
      <c r="AA13" s="741"/>
      <c r="AB13" s="741"/>
      <c r="AC13" s="741"/>
      <c r="AD13" s="741"/>
      <c r="AE13" s="741"/>
      <c r="AF13" s="741"/>
      <c r="AG13" s="742"/>
    </row>
    <row r="14" spans="2:33" ht="40.5" customHeight="1" thickBot="1">
      <c r="B14" s="749" t="s">
        <v>25</v>
      </c>
      <c r="C14" s="750"/>
      <c r="D14" s="750"/>
      <c r="E14" s="750"/>
      <c r="F14" s="750"/>
      <c r="G14" s="750"/>
      <c r="H14" s="750"/>
      <c r="I14" s="750"/>
      <c r="J14" s="750"/>
      <c r="K14" s="750"/>
      <c r="L14" s="750"/>
      <c r="M14" s="750"/>
      <c r="N14" s="750"/>
      <c r="O14" s="750"/>
      <c r="P14" s="750"/>
      <c r="Q14" s="750"/>
      <c r="R14" s="750"/>
      <c r="S14" s="750"/>
      <c r="T14" s="750"/>
      <c r="U14" s="750"/>
      <c r="V14" s="750"/>
      <c r="W14" s="750"/>
      <c r="X14" s="19"/>
      <c r="Y14" s="20"/>
      <c r="Z14" s="20"/>
      <c r="AA14" s="20"/>
      <c r="AB14" s="20"/>
      <c r="AC14" s="20">
        <f>IF('施設区分'!Q13&gt;=70,IF(X12&gt;=3,2,0),IF(X12&gt;=3,4,0))</f>
        <v>2</v>
      </c>
      <c r="AD14" s="20"/>
      <c r="AE14" s="20"/>
      <c r="AF14" s="20"/>
      <c r="AG14" s="21"/>
    </row>
    <row r="16" ht="12.75">
      <c r="B16" s="1" t="s">
        <v>37</v>
      </c>
    </row>
    <row r="17" spans="3:5" ht="12.75">
      <c r="C17" s="1" t="s">
        <v>0</v>
      </c>
      <c r="E17" s="1" t="s">
        <v>256</v>
      </c>
    </row>
    <row r="18" ht="13.5" thickBot="1"/>
    <row r="19" spans="2:34" ht="30" customHeight="1">
      <c r="B19" s="327" t="s">
        <v>380</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41"/>
      <c r="C20" s="332" t="s">
        <v>496</v>
      </c>
      <c r="D20" s="332"/>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33"/>
      <c r="AG20" s="334"/>
      <c r="AH20" s="299"/>
    </row>
    <row r="28" spans="25:26" ht="12.75">
      <c r="Y28" s="11" t="s">
        <v>51</v>
      </c>
      <c r="Z28" s="11" t="s">
        <v>52</v>
      </c>
    </row>
    <row r="29" spans="25:26" ht="12.75">
      <c r="Y29" s="11" t="s">
        <v>46</v>
      </c>
      <c r="Z29" s="11" t="s">
        <v>47</v>
      </c>
    </row>
  </sheetData>
  <sheetProtection password="CC3D" sheet="1"/>
  <mergeCells count="9">
    <mergeCell ref="B2:M4"/>
    <mergeCell ref="B14:W14"/>
    <mergeCell ref="B7:AG8"/>
    <mergeCell ref="B12:C12"/>
    <mergeCell ref="D12:W12"/>
    <mergeCell ref="X12:AD12"/>
    <mergeCell ref="AE12:AG12"/>
    <mergeCell ref="B13:W13"/>
    <mergeCell ref="X13:AG13"/>
  </mergeCell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2:G10"/>
  <sheetViews>
    <sheetView view="pageBreakPreview" zoomScale="55" zoomScaleSheetLayoutView="55" zoomScalePageLayoutView="0" workbookViewId="0" topLeftCell="A1">
      <selection activeCell="S10" sqref="S10"/>
    </sheetView>
  </sheetViews>
  <sheetFormatPr defaultColWidth="9.00390625" defaultRowHeight="13.5"/>
  <cols>
    <col min="1" max="1" width="4.50390625" style="0" customWidth="1"/>
    <col min="2" max="2" width="40.50390625" style="0" customWidth="1"/>
    <col min="3" max="3" width="23.50390625" style="0" customWidth="1"/>
    <col min="4" max="4" width="22.75390625" style="0" customWidth="1"/>
    <col min="5" max="5" width="36.875" style="0" customWidth="1"/>
    <col min="6" max="6" width="19.75390625" style="0" customWidth="1"/>
    <col min="7" max="7" width="18.50390625" style="0" customWidth="1"/>
  </cols>
  <sheetData>
    <row r="2" spans="1:6" s="27" customFormat="1" ht="15.75">
      <c r="A2" s="104"/>
      <c r="B2" s="227" t="s">
        <v>661</v>
      </c>
      <c r="C2" s="83"/>
      <c r="D2" s="83"/>
      <c r="E2" s="83"/>
      <c r="F2" s="83"/>
    </row>
    <row r="3" spans="1:6" s="27" customFormat="1" ht="18" customHeight="1">
      <c r="A3" s="104"/>
      <c r="B3" s="227" t="s">
        <v>235</v>
      </c>
      <c r="C3" s="68"/>
      <c r="D3" s="68"/>
      <c r="E3" s="68"/>
      <c r="F3" s="68"/>
    </row>
    <row r="4" spans="1:7" s="27" customFormat="1" ht="24.75" customHeight="1">
      <c r="A4" s="345" t="s">
        <v>503</v>
      </c>
      <c r="B4" s="133"/>
      <c r="C4" s="133"/>
      <c r="D4" s="133"/>
      <c r="E4" s="133"/>
      <c r="F4" s="133"/>
      <c r="G4" s="133"/>
    </row>
    <row r="5" spans="1:7" s="27" customFormat="1" ht="24.75" customHeight="1" thickBot="1">
      <c r="A5" s="171" t="s">
        <v>276</v>
      </c>
      <c r="B5" s="133"/>
      <c r="C5" s="133"/>
      <c r="D5" s="133"/>
      <c r="E5" s="133"/>
      <c r="F5" s="133"/>
      <c r="G5" s="133"/>
    </row>
    <row r="6" spans="1:7" s="145" customFormat="1" ht="27" customHeight="1">
      <c r="A6" s="882" t="s">
        <v>133</v>
      </c>
      <c r="B6" s="884" t="s">
        <v>219</v>
      </c>
      <c r="C6" s="884" t="s">
        <v>237</v>
      </c>
      <c r="D6" s="925" t="s">
        <v>215</v>
      </c>
      <c r="E6" s="923" t="s">
        <v>236</v>
      </c>
      <c r="F6" s="923"/>
      <c r="G6" s="924"/>
    </row>
    <row r="7" spans="1:7" s="145" customFormat="1" ht="25.5" customHeight="1" thickBot="1">
      <c r="A7" s="883"/>
      <c r="B7" s="885"/>
      <c r="C7" s="885"/>
      <c r="D7" s="926"/>
      <c r="E7" s="386" t="s">
        <v>221</v>
      </c>
      <c r="F7" s="387" t="s">
        <v>203</v>
      </c>
      <c r="G7" s="388" t="s">
        <v>225</v>
      </c>
    </row>
    <row r="8" spans="1:7" s="144" customFormat="1" ht="135" customHeight="1">
      <c r="A8" s="159">
        <v>1</v>
      </c>
      <c r="B8" s="175">
        <v>44033</v>
      </c>
      <c r="C8" s="161" t="s">
        <v>712</v>
      </c>
      <c r="D8" s="162" t="s">
        <v>713</v>
      </c>
      <c r="E8" s="461" t="s">
        <v>714</v>
      </c>
      <c r="F8" s="162" t="s">
        <v>715</v>
      </c>
      <c r="G8" s="216" t="s">
        <v>232</v>
      </c>
    </row>
    <row r="9" spans="1:7" ht="135" customHeight="1">
      <c r="A9" s="71">
        <v>2</v>
      </c>
      <c r="B9" s="177">
        <v>44059</v>
      </c>
      <c r="C9" s="161" t="s">
        <v>716</v>
      </c>
      <c r="D9" s="131" t="s">
        <v>717</v>
      </c>
      <c r="E9" s="129" t="s">
        <v>718</v>
      </c>
      <c r="F9" s="162" t="s">
        <v>715</v>
      </c>
      <c r="G9" s="216" t="s">
        <v>232</v>
      </c>
    </row>
    <row r="10" spans="1:7" ht="135" customHeight="1" thickBot="1">
      <c r="A10" s="115">
        <v>3</v>
      </c>
      <c r="B10" s="188">
        <v>44081</v>
      </c>
      <c r="C10" s="462" t="s">
        <v>719</v>
      </c>
      <c r="D10" s="134" t="s">
        <v>717</v>
      </c>
      <c r="E10" s="135" t="s">
        <v>720</v>
      </c>
      <c r="F10" s="463" t="s">
        <v>715</v>
      </c>
      <c r="G10" s="464" t="s">
        <v>232</v>
      </c>
    </row>
  </sheetData>
  <sheetProtection/>
  <mergeCells count="5">
    <mergeCell ref="A6:A7"/>
    <mergeCell ref="B6:B7"/>
    <mergeCell ref="E6:G6"/>
    <mergeCell ref="D6:D7"/>
    <mergeCell ref="C6:C7"/>
  </mergeCells>
  <dataValidations count="1">
    <dataValidation type="list" allowBlank="1" showInputMessage="1" showErrorMessage="1" sqref="G8:G10">
      <formula1>$AA$6:$AA$7</formula1>
    </dataValidation>
  </dataValidations>
  <printOptions/>
  <pageMargins left="0.7" right="0.7" top="0.75" bottom="0.75" header="0.3" footer="0.3"/>
  <pageSetup horizontalDpi="600" verticalDpi="600" orientation="portrait" paperSize="9" scale="50" r:id="rId2"/>
  <drawing r:id="rId1"/>
</worksheet>
</file>

<file path=xl/worksheets/sheet44.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X13" sqref="X13:AG13"/>
    </sheetView>
  </sheetViews>
  <sheetFormatPr defaultColWidth="9.00390625" defaultRowHeight="13.5"/>
  <cols>
    <col min="1" max="22" width="2.50390625" style="1" customWidth="1"/>
    <col min="23" max="23" width="7.875" style="1" customWidth="1"/>
    <col min="24" max="28" width="2.50390625" style="1" customWidth="1"/>
    <col min="29" max="29" width="3.875" style="1" customWidth="1"/>
    <col min="30" max="35" width="2.50390625" style="1" customWidth="1"/>
    <col min="36" max="16384" width="9.00390625" style="1" customWidth="1"/>
  </cols>
  <sheetData>
    <row r="1" ht="13.5" thickBot="1"/>
    <row r="2" spans="2:34" ht="13.5" customHeight="1">
      <c r="B2" s="670" t="s">
        <v>663</v>
      </c>
      <c r="C2" s="509"/>
      <c r="D2" s="509"/>
      <c r="E2" s="509"/>
      <c r="F2" s="509"/>
      <c r="G2" s="509"/>
      <c r="H2" s="509"/>
      <c r="I2" s="509"/>
      <c r="J2" s="509"/>
      <c r="K2" s="509"/>
      <c r="L2" s="509"/>
      <c r="M2" s="510"/>
      <c r="P2" s="54" t="s">
        <v>602</v>
      </c>
      <c r="Q2" s="29"/>
      <c r="R2" s="29"/>
      <c r="S2" s="29"/>
      <c r="T2" s="29"/>
      <c r="U2" s="29"/>
      <c r="V2" s="29"/>
      <c r="W2" s="29"/>
      <c r="X2" s="29"/>
      <c r="Y2" s="29"/>
      <c r="Z2" s="29"/>
      <c r="AA2" s="29"/>
      <c r="AB2" s="29"/>
      <c r="AC2" s="29"/>
      <c r="AD2" s="29"/>
      <c r="AE2" s="29"/>
      <c r="AF2" s="29"/>
      <c r="AG2" s="29"/>
      <c r="AH2" s="30"/>
    </row>
    <row r="3" spans="2:34" ht="13.5" customHeight="1" thickBot="1">
      <c r="B3" s="511"/>
      <c r="C3" s="512"/>
      <c r="D3" s="512"/>
      <c r="E3" s="512"/>
      <c r="F3" s="512"/>
      <c r="G3" s="512"/>
      <c r="H3" s="512"/>
      <c r="I3" s="512"/>
      <c r="J3" s="512"/>
      <c r="K3" s="512"/>
      <c r="L3" s="512"/>
      <c r="M3" s="513"/>
      <c r="P3" s="55" t="s">
        <v>662</v>
      </c>
      <c r="Q3" s="32"/>
      <c r="R3" s="32"/>
      <c r="S3" s="32"/>
      <c r="T3" s="32"/>
      <c r="U3" s="32"/>
      <c r="V3" s="32"/>
      <c r="W3" s="32"/>
      <c r="X3" s="32"/>
      <c r="Y3" s="32"/>
      <c r="Z3" s="32"/>
      <c r="AA3" s="32"/>
      <c r="AB3" s="32"/>
      <c r="AC3" s="32"/>
      <c r="AD3" s="32"/>
      <c r="AE3" s="32"/>
      <c r="AF3" s="32"/>
      <c r="AG3" s="32"/>
      <c r="AH3" s="33"/>
    </row>
    <row r="4" spans="2:34" ht="13.5" customHeight="1" thickBot="1">
      <c r="B4" s="514"/>
      <c r="C4" s="515"/>
      <c r="D4" s="515"/>
      <c r="E4" s="515"/>
      <c r="F4" s="515"/>
      <c r="G4" s="515"/>
      <c r="H4" s="515"/>
      <c r="I4" s="515"/>
      <c r="J4" s="515"/>
      <c r="K4" s="515"/>
      <c r="L4" s="515"/>
      <c r="M4" s="516"/>
      <c r="P4" s="224"/>
      <c r="Q4" s="28"/>
      <c r="R4" s="28"/>
      <c r="S4" s="28"/>
      <c r="T4" s="28"/>
      <c r="U4" s="28"/>
      <c r="V4" s="28"/>
      <c r="W4" s="28"/>
      <c r="X4" s="28"/>
      <c r="Y4" s="28"/>
      <c r="Z4" s="28"/>
      <c r="AA4" s="28"/>
      <c r="AB4" s="28"/>
      <c r="AC4" s="28"/>
      <c r="AD4" s="28"/>
      <c r="AE4" s="28"/>
      <c r="AF4" s="28"/>
      <c r="AG4" s="28"/>
      <c r="AH4" s="28"/>
    </row>
    <row r="5" spans="16:34" ht="12.75">
      <c r="P5" s="224"/>
      <c r="Q5" s="28"/>
      <c r="R5" s="28"/>
      <c r="S5" s="28"/>
      <c r="T5" s="28"/>
      <c r="U5" s="28"/>
      <c r="V5" s="28"/>
      <c r="W5" s="28"/>
      <c r="X5" s="28"/>
      <c r="Y5" s="28"/>
      <c r="Z5" s="28"/>
      <c r="AA5" s="28"/>
      <c r="AB5" s="28"/>
      <c r="AC5" s="28"/>
      <c r="AD5" s="28"/>
      <c r="AE5" s="28"/>
      <c r="AF5" s="28"/>
      <c r="AG5" s="28"/>
      <c r="AH5" s="28"/>
    </row>
    <row r="6" spans="16:34" ht="12.75">
      <c r="P6" s="224"/>
      <c r="Q6" s="28"/>
      <c r="R6" s="28"/>
      <c r="S6" s="28"/>
      <c r="T6" s="28"/>
      <c r="U6" s="28"/>
      <c r="V6" s="28"/>
      <c r="W6" s="28"/>
      <c r="X6" s="28"/>
      <c r="Y6" s="28"/>
      <c r="Z6" s="28"/>
      <c r="AA6" s="28"/>
      <c r="AB6" s="28"/>
      <c r="AC6" s="28"/>
      <c r="AD6" s="28"/>
      <c r="AE6" s="28"/>
      <c r="AF6" s="28"/>
      <c r="AG6" s="28"/>
      <c r="AH6" s="28"/>
    </row>
    <row r="7" spans="2:34" ht="13.5" customHeight="1">
      <c r="B7" s="522" t="s">
        <v>506</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22"/>
    </row>
    <row r="8" spans="2:34" ht="13.5" customHeight="1">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22"/>
    </row>
    <row r="10" spans="2:52" ht="12.75">
      <c r="B10" s="1" t="s">
        <v>517</v>
      </c>
      <c r="AZ10" s="1" t="s">
        <v>46</v>
      </c>
    </row>
    <row r="11" ht="13.5" thickBot="1">
      <c r="AZ11" s="1" t="s">
        <v>47</v>
      </c>
    </row>
    <row r="12" spans="2:34" ht="90" customHeight="1" thickBot="1" thickTop="1">
      <c r="B12" s="752" t="s">
        <v>2</v>
      </c>
      <c r="C12" s="753"/>
      <c r="D12" s="766" t="s">
        <v>587</v>
      </c>
      <c r="E12" s="766"/>
      <c r="F12" s="766"/>
      <c r="G12" s="766"/>
      <c r="H12" s="766"/>
      <c r="I12" s="766"/>
      <c r="J12" s="766"/>
      <c r="K12" s="766"/>
      <c r="L12" s="766"/>
      <c r="M12" s="766"/>
      <c r="N12" s="766"/>
      <c r="O12" s="766"/>
      <c r="P12" s="766"/>
      <c r="Q12" s="766"/>
      <c r="R12" s="766"/>
      <c r="S12" s="766"/>
      <c r="T12" s="766"/>
      <c r="U12" s="766"/>
      <c r="V12" s="766"/>
      <c r="W12" s="743"/>
      <c r="X12" s="834">
        <v>3</v>
      </c>
      <c r="Y12" s="835"/>
      <c r="Z12" s="835"/>
      <c r="AA12" s="835"/>
      <c r="AB12" s="835"/>
      <c r="AC12" s="835"/>
      <c r="AD12" s="835"/>
      <c r="AE12" s="836" t="s">
        <v>50</v>
      </c>
      <c r="AF12" s="836"/>
      <c r="AG12" s="837"/>
      <c r="AH12" s="26"/>
    </row>
    <row r="13" spans="2:33" ht="40.5" customHeight="1" thickTop="1">
      <c r="B13" s="751" t="s">
        <v>24</v>
      </c>
      <c r="C13" s="660"/>
      <c r="D13" s="660"/>
      <c r="E13" s="660"/>
      <c r="F13" s="660"/>
      <c r="G13" s="660"/>
      <c r="H13" s="660"/>
      <c r="I13" s="660"/>
      <c r="J13" s="660"/>
      <c r="K13" s="660"/>
      <c r="L13" s="660"/>
      <c r="M13" s="660"/>
      <c r="N13" s="660"/>
      <c r="O13" s="660"/>
      <c r="P13" s="660"/>
      <c r="Q13" s="660"/>
      <c r="R13" s="660"/>
      <c r="S13" s="660"/>
      <c r="T13" s="660"/>
      <c r="U13" s="660"/>
      <c r="V13" s="660"/>
      <c r="W13" s="660"/>
      <c r="X13" s="741" t="str">
        <f>IF(X12&gt;365,"エラー（実回数で入力して下さい）",IF(X12&gt;=3,"算定可","算定不可"))</f>
        <v>算定可</v>
      </c>
      <c r="Y13" s="741"/>
      <c r="Z13" s="741"/>
      <c r="AA13" s="741"/>
      <c r="AB13" s="741"/>
      <c r="AC13" s="741"/>
      <c r="AD13" s="741"/>
      <c r="AE13" s="741"/>
      <c r="AF13" s="741"/>
      <c r="AG13" s="742"/>
    </row>
    <row r="14" spans="2:33" ht="40.5" customHeight="1" thickBot="1">
      <c r="B14" s="749" t="s">
        <v>25</v>
      </c>
      <c r="C14" s="750"/>
      <c r="D14" s="750"/>
      <c r="E14" s="750"/>
      <c r="F14" s="750"/>
      <c r="G14" s="750"/>
      <c r="H14" s="750"/>
      <c r="I14" s="750"/>
      <c r="J14" s="750"/>
      <c r="K14" s="750"/>
      <c r="L14" s="750"/>
      <c r="M14" s="750"/>
      <c r="N14" s="750"/>
      <c r="O14" s="750"/>
      <c r="P14" s="750"/>
      <c r="Q14" s="750"/>
      <c r="R14" s="750"/>
      <c r="S14" s="750"/>
      <c r="T14" s="750"/>
      <c r="U14" s="750"/>
      <c r="V14" s="750"/>
      <c r="W14" s="750"/>
      <c r="X14" s="19"/>
      <c r="Y14" s="20"/>
      <c r="Z14" s="20"/>
      <c r="AA14" s="20"/>
      <c r="AB14" s="20"/>
      <c r="AC14" s="20">
        <f>IF('施設区分'!Q13&gt;=70,IF(X12&gt;=3,5,0),IF(X12&gt;=3,10,0))</f>
        <v>5</v>
      </c>
      <c r="AD14" s="20"/>
      <c r="AE14" s="20"/>
      <c r="AF14" s="20"/>
      <c r="AG14" s="21"/>
    </row>
    <row r="16" ht="12.75">
      <c r="B16" s="1" t="s">
        <v>37</v>
      </c>
    </row>
    <row r="17" spans="3:5" ht="12.75">
      <c r="C17" s="1" t="s">
        <v>0</v>
      </c>
      <c r="E17" s="1" t="s">
        <v>256</v>
      </c>
    </row>
    <row r="18" ht="13.5" thickBot="1"/>
    <row r="19" spans="2:34" ht="30" customHeight="1">
      <c r="B19" s="327" t="s">
        <v>380</v>
      </c>
      <c r="C19" s="328"/>
      <c r="D19" s="328"/>
      <c r="E19" s="328"/>
      <c r="F19" s="328"/>
      <c r="G19" s="328"/>
      <c r="H19" s="328"/>
      <c r="I19" s="328"/>
      <c r="J19" s="328"/>
      <c r="K19" s="328"/>
      <c r="L19" s="328"/>
      <c r="M19" s="328"/>
      <c r="N19" s="328"/>
      <c r="O19" s="328"/>
      <c r="P19" s="328"/>
      <c r="Q19" s="328"/>
      <c r="R19" s="328"/>
      <c r="S19" s="328"/>
      <c r="T19" s="328"/>
      <c r="U19" s="328"/>
      <c r="V19" s="329"/>
      <c r="W19" s="329"/>
      <c r="X19" s="329"/>
      <c r="Y19" s="329"/>
      <c r="Z19" s="329"/>
      <c r="AA19" s="329"/>
      <c r="AB19" s="329"/>
      <c r="AC19" s="329"/>
      <c r="AD19" s="329"/>
      <c r="AE19" s="329"/>
      <c r="AF19" s="329"/>
      <c r="AG19" s="330"/>
      <c r="AH19" s="299"/>
    </row>
    <row r="20" spans="2:34" ht="30" customHeight="1" thickBot="1">
      <c r="B20" s="341"/>
      <c r="C20" s="332" t="s">
        <v>518</v>
      </c>
      <c r="D20" s="332"/>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33"/>
      <c r="AG20" s="334"/>
      <c r="AH20" s="299"/>
    </row>
    <row r="28" spans="25:26" ht="12.75">
      <c r="Y28" s="11" t="s">
        <v>51</v>
      </c>
      <c r="Z28" s="11" t="s">
        <v>52</v>
      </c>
    </row>
    <row r="29" spans="25:26" ht="12.75">
      <c r="Y29" s="11" t="s">
        <v>46</v>
      </c>
      <c r="Z29" s="11" t="s">
        <v>47</v>
      </c>
    </row>
  </sheetData>
  <sheetProtection password="CC3D" sheet="1"/>
  <mergeCells count="9">
    <mergeCell ref="B13:W13"/>
    <mergeCell ref="X13:AG13"/>
    <mergeCell ref="B14:W14"/>
    <mergeCell ref="B2:M4"/>
    <mergeCell ref="B7:AG8"/>
    <mergeCell ref="B12:C12"/>
    <mergeCell ref="D12:W12"/>
    <mergeCell ref="X12:AD12"/>
    <mergeCell ref="AE12:AG12"/>
  </mergeCells>
  <printOptions/>
  <pageMargins left="0.7" right="0.7" top="0.75" bottom="0.75" header="0.3" footer="0.3"/>
  <pageSetup horizontalDpi="600" verticalDpi="600" orientation="portrait" paperSize="9" scale="98" r:id="rId2"/>
  <drawing r:id="rId1"/>
</worksheet>
</file>

<file path=xl/worksheets/sheet45.xml><?xml version="1.0" encoding="utf-8"?>
<worksheet xmlns="http://schemas.openxmlformats.org/spreadsheetml/2006/main" xmlns:r="http://schemas.openxmlformats.org/officeDocument/2006/relationships">
  <dimension ref="A2:D11"/>
  <sheetViews>
    <sheetView view="pageBreakPreview" zoomScale="60" zoomScalePageLayoutView="0" workbookViewId="0" topLeftCell="A1">
      <selection activeCell="C8" sqref="C8"/>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41" customFormat="1" ht="30.75" customHeight="1">
      <c r="A2" s="147"/>
      <c r="B2" s="228" t="s">
        <v>664</v>
      </c>
    </row>
    <row r="3" spans="1:4" s="141" customFormat="1" ht="32.25" customHeight="1">
      <c r="A3" s="147"/>
      <c r="B3" s="228" t="s">
        <v>519</v>
      </c>
      <c r="C3" s="148"/>
      <c r="D3" s="148"/>
    </row>
    <row r="4" s="141" customFormat="1" ht="9" customHeight="1">
      <c r="A4" s="147"/>
    </row>
    <row r="5" spans="1:4" s="141" customFormat="1" ht="24.75" customHeight="1" thickBot="1">
      <c r="A5" s="142" t="s">
        <v>520</v>
      </c>
      <c r="B5" s="142"/>
      <c r="C5" s="142"/>
      <c r="D5" s="142"/>
    </row>
    <row r="6" spans="1:4" s="157" customFormat="1" ht="39.75" customHeight="1">
      <c r="A6" s="882" t="s">
        <v>133</v>
      </c>
      <c r="B6" s="884" t="s">
        <v>210</v>
      </c>
      <c r="C6" s="884" t="s">
        <v>544</v>
      </c>
      <c r="D6" s="886" t="s">
        <v>284</v>
      </c>
    </row>
    <row r="7" spans="1:4" s="157" customFormat="1" ht="39.75" customHeight="1" thickBot="1">
      <c r="A7" s="883"/>
      <c r="B7" s="885"/>
      <c r="C7" s="885"/>
      <c r="D7" s="887"/>
    </row>
    <row r="8" spans="1:4" ht="149.25" customHeight="1">
      <c r="A8" s="183">
        <v>1</v>
      </c>
      <c r="B8" s="380">
        <v>44033</v>
      </c>
      <c r="C8" s="503" t="s">
        <v>722</v>
      </c>
      <c r="D8" s="381">
        <v>15</v>
      </c>
    </row>
    <row r="9" spans="1:4" ht="149.25" customHeight="1">
      <c r="A9" s="430">
        <v>2</v>
      </c>
      <c r="B9" s="431">
        <v>44059</v>
      </c>
      <c r="C9" s="431" t="s">
        <v>721</v>
      </c>
      <c r="D9" s="432">
        <v>20</v>
      </c>
    </row>
    <row r="10" spans="1:4" ht="138" customHeight="1" thickBot="1">
      <c r="A10" s="186">
        <v>3</v>
      </c>
      <c r="B10" s="382">
        <v>44081</v>
      </c>
      <c r="C10" s="382" t="s">
        <v>721</v>
      </c>
      <c r="D10" s="383">
        <v>30</v>
      </c>
    </row>
    <row r="11" s="174" customFormat="1" ht="27" customHeight="1">
      <c r="B11" s="174" t="s">
        <v>283</v>
      </c>
    </row>
    <row r="12" s="174" customFormat="1" ht="27" customHeight="1"/>
    <row r="13" s="174" customFormat="1" ht="27" customHeight="1"/>
    <row r="14" ht="27" customHeight="1"/>
    <row r="15"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46.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3.5" thickBot="1"/>
    <row r="2" spans="2:13" ht="13.5" customHeight="1" thickBot="1">
      <c r="B2" s="670" t="s">
        <v>665</v>
      </c>
      <c r="C2" s="509"/>
      <c r="D2" s="509"/>
      <c r="E2" s="509"/>
      <c r="F2" s="509"/>
      <c r="G2" s="509"/>
      <c r="H2" s="509"/>
      <c r="I2" s="509"/>
      <c r="J2" s="509"/>
      <c r="K2" s="509"/>
      <c r="L2" s="509"/>
      <c r="M2" s="510"/>
    </row>
    <row r="3" spans="2:33" ht="13.5" customHeight="1">
      <c r="B3" s="511"/>
      <c r="C3" s="512"/>
      <c r="D3" s="512"/>
      <c r="E3" s="512"/>
      <c r="F3" s="512"/>
      <c r="G3" s="512"/>
      <c r="H3" s="512"/>
      <c r="I3" s="512"/>
      <c r="J3" s="512"/>
      <c r="K3" s="512"/>
      <c r="L3" s="512"/>
      <c r="M3" s="513"/>
      <c r="R3" s="54" t="s">
        <v>666</v>
      </c>
      <c r="S3" s="29"/>
      <c r="T3" s="29"/>
      <c r="U3" s="29"/>
      <c r="V3" s="29"/>
      <c r="W3" s="29"/>
      <c r="X3" s="29"/>
      <c r="Y3" s="29"/>
      <c r="Z3" s="29"/>
      <c r="AA3" s="29"/>
      <c r="AB3" s="29"/>
      <c r="AC3" s="29"/>
      <c r="AD3" s="29"/>
      <c r="AE3" s="29"/>
      <c r="AF3" s="29"/>
      <c r="AG3" s="30"/>
    </row>
    <row r="4" spans="2:33" ht="13.5" customHeight="1" thickBot="1">
      <c r="B4" s="514"/>
      <c r="C4" s="515"/>
      <c r="D4" s="515"/>
      <c r="E4" s="515"/>
      <c r="F4" s="515"/>
      <c r="G4" s="515"/>
      <c r="H4" s="515"/>
      <c r="I4" s="515"/>
      <c r="J4" s="515"/>
      <c r="K4" s="515"/>
      <c r="L4" s="515"/>
      <c r="M4" s="516"/>
      <c r="R4" s="483" t="s">
        <v>667</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22" t="s">
        <v>509</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521</v>
      </c>
    </row>
    <row r="10" ht="13.5" thickBot="1"/>
    <row r="11" spans="2:37" ht="66" customHeight="1" thickBot="1" thickTop="1">
      <c r="B11" s="791" t="s">
        <v>522</v>
      </c>
      <c r="C11" s="792"/>
      <c r="D11" s="792"/>
      <c r="E11" s="792"/>
      <c r="F11" s="792"/>
      <c r="G11" s="792"/>
      <c r="H11" s="792"/>
      <c r="I11" s="792"/>
      <c r="J11" s="792"/>
      <c r="K11" s="792"/>
      <c r="L11" s="792"/>
      <c r="M11" s="792"/>
      <c r="N11" s="792"/>
      <c r="O11" s="792"/>
      <c r="P11" s="792"/>
      <c r="Q11" s="792"/>
      <c r="R11" s="792"/>
      <c r="S11" s="792"/>
      <c r="T11" s="792"/>
      <c r="U11" s="792"/>
      <c r="V11" s="792"/>
      <c r="W11" s="793"/>
      <c r="X11" s="519" t="s">
        <v>523</v>
      </c>
      <c r="Y11" s="520"/>
      <c r="Z11" s="520"/>
      <c r="AA11" s="520"/>
      <c r="AB11" s="520"/>
      <c r="AC11" s="520"/>
      <c r="AD11" s="520"/>
      <c r="AE11" s="520"/>
      <c r="AF11" s="520"/>
      <c r="AG11" s="521"/>
      <c r="AJ11" s="395"/>
      <c r="AK11" s="395"/>
    </row>
    <row r="12" spans="2:39" ht="40.5" customHeight="1" thickTop="1">
      <c r="B12" s="751" t="s">
        <v>24</v>
      </c>
      <c r="C12" s="660"/>
      <c r="D12" s="660"/>
      <c r="E12" s="660"/>
      <c r="F12" s="660"/>
      <c r="G12" s="660"/>
      <c r="H12" s="660"/>
      <c r="I12" s="660"/>
      <c r="J12" s="660"/>
      <c r="K12" s="660"/>
      <c r="L12" s="660"/>
      <c r="M12" s="660"/>
      <c r="N12" s="660"/>
      <c r="O12" s="660"/>
      <c r="P12" s="660"/>
      <c r="Q12" s="660"/>
      <c r="R12" s="660"/>
      <c r="S12" s="660"/>
      <c r="T12" s="660"/>
      <c r="U12" s="660"/>
      <c r="V12" s="660"/>
      <c r="W12" s="660"/>
      <c r="X12" s="741" t="str">
        <f>IF(X11="強化している。","算定可","算定不可")</f>
        <v>算定可</v>
      </c>
      <c r="Y12" s="741"/>
      <c r="Z12" s="741"/>
      <c r="AA12" s="741"/>
      <c r="AB12" s="741"/>
      <c r="AC12" s="741"/>
      <c r="AD12" s="741"/>
      <c r="AE12" s="741"/>
      <c r="AF12" s="741"/>
      <c r="AG12" s="742"/>
      <c r="AI12" s="395"/>
      <c r="AJ12" s="396" t="s">
        <v>523</v>
      </c>
      <c r="AK12" s="395"/>
      <c r="AL12" s="433"/>
      <c r="AM12" s="395"/>
    </row>
    <row r="13" spans="2:39" ht="40.5" customHeight="1" thickBot="1">
      <c r="B13" s="749" t="s">
        <v>25</v>
      </c>
      <c r="C13" s="750"/>
      <c r="D13" s="750"/>
      <c r="E13" s="750"/>
      <c r="F13" s="750"/>
      <c r="G13" s="750"/>
      <c r="H13" s="750"/>
      <c r="I13" s="750"/>
      <c r="J13" s="750"/>
      <c r="K13" s="750"/>
      <c r="L13" s="750"/>
      <c r="M13" s="750"/>
      <c r="N13" s="750"/>
      <c r="O13" s="750"/>
      <c r="P13" s="750"/>
      <c r="Q13" s="750"/>
      <c r="R13" s="750"/>
      <c r="S13" s="750"/>
      <c r="T13" s="750"/>
      <c r="U13" s="750"/>
      <c r="V13" s="750"/>
      <c r="W13" s="750"/>
      <c r="X13" s="19"/>
      <c r="Y13" s="20"/>
      <c r="Z13" s="20"/>
      <c r="AA13" s="20"/>
      <c r="AB13" s="20"/>
      <c r="AC13" s="20">
        <f>IF('施設区分'!Q13&gt;=70,IF(X12="算定可",5,0),IF(X12="算定可",10,0))</f>
        <v>5</v>
      </c>
      <c r="AD13" s="20"/>
      <c r="AE13" s="20"/>
      <c r="AF13" s="20"/>
      <c r="AG13" s="21"/>
      <c r="AI13" s="395"/>
      <c r="AJ13" s="396" t="s">
        <v>524</v>
      </c>
      <c r="AK13" s="395"/>
      <c r="AL13" s="433"/>
      <c r="AM13" s="395"/>
    </row>
    <row r="14" spans="36:37" ht="7.5" customHeight="1">
      <c r="AJ14" s="395"/>
      <c r="AK14" s="395"/>
    </row>
    <row r="15" spans="2:37" ht="12.75">
      <c r="B15" s="1" t="s">
        <v>37</v>
      </c>
      <c r="AJ15" s="395"/>
      <c r="AK15" s="395"/>
    </row>
    <row r="16" spans="3:37" ht="12.75">
      <c r="C16" s="1" t="s">
        <v>0</v>
      </c>
      <c r="E16" s="1" t="s">
        <v>9</v>
      </c>
      <c r="AJ16" s="395"/>
      <c r="AK16" s="395"/>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3.5" thickBot="1"/>
    <row r="20" spans="2:34" ht="30" customHeight="1">
      <c r="B20" s="327" t="s">
        <v>380</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0" customHeight="1">
      <c r="B21" s="337"/>
      <c r="C21" s="338" t="s">
        <v>249</v>
      </c>
      <c r="D21" s="338"/>
      <c r="E21" s="338" t="s">
        <v>525</v>
      </c>
      <c r="F21" s="338"/>
      <c r="G21" s="338"/>
      <c r="H21" s="338"/>
      <c r="I21" s="338"/>
      <c r="J21" s="338"/>
      <c r="K21" s="338"/>
      <c r="L21" s="338"/>
      <c r="M21" s="338"/>
      <c r="N21" s="338"/>
      <c r="O21" s="338"/>
      <c r="P21" s="338"/>
      <c r="Q21" s="338"/>
      <c r="R21" s="338"/>
      <c r="S21" s="338"/>
      <c r="T21" s="338"/>
      <c r="U21" s="338"/>
      <c r="V21" s="339"/>
      <c r="W21" s="339"/>
      <c r="X21" s="339"/>
      <c r="Y21" s="339"/>
      <c r="Z21" s="339"/>
      <c r="AA21" s="339"/>
      <c r="AB21" s="339"/>
      <c r="AC21" s="339"/>
      <c r="AD21" s="339"/>
      <c r="AE21" s="339"/>
      <c r="AF21" s="339"/>
      <c r="AG21" s="340"/>
      <c r="AH21" s="299"/>
    </row>
    <row r="22" spans="2:34" ht="30" customHeight="1" thickBot="1">
      <c r="B22" s="331"/>
      <c r="C22" s="332" t="s">
        <v>249</v>
      </c>
      <c r="D22" s="332"/>
      <c r="E22" s="332" t="s">
        <v>526</v>
      </c>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4"/>
      <c r="AH22" s="299"/>
    </row>
  </sheetData>
  <sheetProtection password="CC3D" sheet="1" selectLockedCells="1"/>
  <mergeCells count="7">
    <mergeCell ref="B13:W13"/>
    <mergeCell ref="B2:M4"/>
    <mergeCell ref="B6:AG7"/>
    <mergeCell ref="B11:W11"/>
    <mergeCell ref="X11:AG11"/>
    <mergeCell ref="B12:W12"/>
    <mergeCell ref="X12:AG12"/>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2"/>
  <drawing r:id="rId1"/>
</worksheet>
</file>

<file path=xl/worksheets/sheet47.xml><?xml version="1.0" encoding="utf-8"?>
<worksheet xmlns="http://schemas.openxmlformats.org/spreadsheetml/2006/main" xmlns:r="http://schemas.openxmlformats.org/officeDocument/2006/relationships">
  <dimension ref="A2:C9"/>
  <sheetViews>
    <sheetView view="pageBreakPreview" zoomScale="85" zoomScaleSheetLayoutView="85" zoomScalePageLayoutView="0" workbookViewId="0" topLeftCell="A3">
      <selection activeCell="I9" sqref="I9"/>
    </sheetView>
  </sheetViews>
  <sheetFormatPr defaultColWidth="9.00390625" defaultRowHeight="13.5"/>
  <cols>
    <col min="1" max="1" width="7.50390625" style="0" customWidth="1"/>
    <col min="2" max="2" width="63.375" style="0" customWidth="1"/>
    <col min="3" max="3" width="65.375" style="0" customWidth="1"/>
  </cols>
  <sheetData>
    <row r="2" spans="1:3" s="27" customFormat="1" ht="15.75">
      <c r="A2" s="104"/>
      <c r="B2" s="227" t="s">
        <v>668</v>
      </c>
      <c r="C2" s="83"/>
    </row>
    <row r="3" spans="1:3" s="27" customFormat="1" ht="18" customHeight="1">
      <c r="A3" s="104"/>
      <c r="B3" s="227" t="s">
        <v>527</v>
      </c>
      <c r="C3" s="68"/>
    </row>
    <row r="4" spans="1:3" s="27" customFormat="1" ht="24.75" customHeight="1" thickBot="1">
      <c r="A4" s="345"/>
      <c r="B4" s="133" t="s">
        <v>537</v>
      </c>
      <c r="C4" s="133"/>
    </row>
    <row r="5" spans="1:3" s="145" customFormat="1" ht="27" customHeight="1" thickBot="1">
      <c r="A5" s="882" t="s">
        <v>133</v>
      </c>
      <c r="B5" s="927" t="s">
        <v>529</v>
      </c>
      <c r="C5" s="928"/>
    </row>
    <row r="6" spans="1:3" s="145" customFormat="1" ht="25.5" customHeight="1" thickBot="1" thickTop="1">
      <c r="A6" s="883"/>
      <c r="B6" s="397" t="s">
        <v>528</v>
      </c>
      <c r="C6" s="437" t="s">
        <v>221</v>
      </c>
    </row>
    <row r="7" spans="1:3" s="144" customFormat="1" ht="135" customHeight="1">
      <c r="A7" s="159">
        <v>1</v>
      </c>
      <c r="B7" s="160" t="s">
        <v>721</v>
      </c>
      <c r="C7" s="438" t="s">
        <v>721</v>
      </c>
    </row>
    <row r="8" spans="1:3" ht="135" customHeight="1">
      <c r="A8" s="71">
        <v>2</v>
      </c>
      <c r="B8" s="434" t="s">
        <v>721</v>
      </c>
      <c r="C8" s="439" t="s">
        <v>721</v>
      </c>
    </row>
    <row r="9" spans="1:3" ht="135" customHeight="1" thickBot="1">
      <c r="A9" s="115">
        <v>3</v>
      </c>
      <c r="B9" s="132" t="s">
        <v>721</v>
      </c>
      <c r="C9" s="504" t="s">
        <v>721</v>
      </c>
    </row>
  </sheetData>
  <sheetProtection/>
  <mergeCells count="2">
    <mergeCell ref="A5:A6"/>
    <mergeCell ref="B5:C5"/>
  </mergeCell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8.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35" width="9.00390625" style="1" customWidth="1"/>
    <col min="36" max="36" width="27.50390625" style="1" customWidth="1"/>
    <col min="37" max="16384" width="9.00390625" style="1" customWidth="1"/>
  </cols>
  <sheetData>
    <row r="1" ht="13.5" thickBot="1"/>
    <row r="2" spans="2:13" ht="13.5" customHeight="1" thickBot="1">
      <c r="B2" s="670" t="s">
        <v>669</v>
      </c>
      <c r="C2" s="509"/>
      <c r="D2" s="509"/>
      <c r="E2" s="509"/>
      <c r="F2" s="509"/>
      <c r="G2" s="509"/>
      <c r="H2" s="509"/>
      <c r="I2" s="509"/>
      <c r="J2" s="509"/>
      <c r="K2" s="509"/>
      <c r="L2" s="509"/>
      <c r="M2" s="510"/>
    </row>
    <row r="3" spans="2:33" ht="13.5" customHeight="1">
      <c r="B3" s="511"/>
      <c r="C3" s="512"/>
      <c r="D3" s="512"/>
      <c r="E3" s="512"/>
      <c r="F3" s="512"/>
      <c r="G3" s="512"/>
      <c r="H3" s="512"/>
      <c r="I3" s="512"/>
      <c r="J3" s="512"/>
      <c r="K3" s="512"/>
      <c r="L3" s="512"/>
      <c r="M3" s="513"/>
      <c r="R3" s="54" t="s">
        <v>670</v>
      </c>
      <c r="S3" s="29"/>
      <c r="T3" s="29"/>
      <c r="U3" s="29"/>
      <c r="V3" s="29"/>
      <c r="W3" s="29"/>
      <c r="X3" s="29"/>
      <c r="Y3" s="29"/>
      <c r="Z3" s="29"/>
      <c r="AA3" s="29"/>
      <c r="AB3" s="29"/>
      <c r="AC3" s="29"/>
      <c r="AD3" s="29"/>
      <c r="AE3" s="29"/>
      <c r="AF3" s="29"/>
      <c r="AG3" s="30"/>
    </row>
    <row r="4" spans="2:33" ht="13.5" customHeight="1" thickBot="1">
      <c r="B4" s="514"/>
      <c r="C4" s="515"/>
      <c r="D4" s="515"/>
      <c r="E4" s="515"/>
      <c r="F4" s="515"/>
      <c r="G4" s="515"/>
      <c r="H4" s="515"/>
      <c r="I4" s="515"/>
      <c r="J4" s="515"/>
      <c r="K4" s="515"/>
      <c r="L4" s="515"/>
      <c r="M4" s="516"/>
      <c r="R4" s="483" t="s">
        <v>671</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22" t="s">
        <v>512</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530</v>
      </c>
    </row>
    <row r="10" ht="13.5" thickBot="1"/>
    <row r="11" spans="2:37" ht="76.5" customHeight="1" thickBot="1" thickTop="1">
      <c r="B11" s="791" t="s">
        <v>531</v>
      </c>
      <c r="C11" s="792"/>
      <c r="D11" s="792"/>
      <c r="E11" s="792"/>
      <c r="F11" s="792"/>
      <c r="G11" s="792"/>
      <c r="H11" s="792"/>
      <c r="I11" s="792"/>
      <c r="J11" s="792"/>
      <c r="K11" s="792"/>
      <c r="L11" s="792"/>
      <c r="M11" s="792"/>
      <c r="N11" s="792"/>
      <c r="O11" s="792"/>
      <c r="P11" s="792"/>
      <c r="Q11" s="792"/>
      <c r="R11" s="792"/>
      <c r="S11" s="792"/>
      <c r="T11" s="792"/>
      <c r="U11" s="792"/>
      <c r="V11" s="792"/>
      <c r="W11" s="793"/>
      <c r="X11" s="819" t="s">
        <v>532</v>
      </c>
      <c r="Y11" s="820"/>
      <c r="Z11" s="820"/>
      <c r="AA11" s="820"/>
      <c r="AB11" s="820"/>
      <c r="AC11" s="820"/>
      <c r="AD11" s="820"/>
      <c r="AE11" s="820"/>
      <c r="AF11" s="820"/>
      <c r="AG11" s="821"/>
      <c r="AI11" s="395"/>
      <c r="AJ11" s="395"/>
      <c r="AK11" s="395"/>
    </row>
    <row r="12" spans="2:39" ht="40.5" customHeight="1" thickTop="1">
      <c r="B12" s="751" t="s">
        <v>24</v>
      </c>
      <c r="C12" s="660"/>
      <c r="D12" s="660"/>
      <c r="E12" s="660"/>
      <c r="F12" s="660"/>
      <c r="G12" s="660"/>
      <c r="H12" s="660"/>
      <c r="I12" s="660"/>
      <c r="J12" s="660"/>
      <c r="K12" s="660"/>
      <c r="L12" s="660"/>
      <c r="M12" s="660"/>
      <c r="N12" s="660"/>
      <c r="O12" s="660"/>
      <c r="P12" s="660"/>
      <c r="Q12" s="660"/>
      <c r="R12" s="660"/>
      <c r="S12" s="660"/>
      <c r="T12" s="660"/>
      <c r="U12" s="660"/>
      <c r="V12" s="660"/>
      <c r="W12" s="660"/>
      <c r="X12" s="741" t="str">
        <f>IF(X11=AJ12,"算定可","算定不可")</f>
        <v>算定可</v>
      </c>
      <c r="Y12" s="741"/>
      <c r="Z12" s="741"/>
      <c r="AA12" s="741"/>
      <c r="AB12" s="741"/>
      <c r="AC12" s="741"/>
      <c r="AD12" s="741"/>
      <c r="AE12" s="741"/>
      <c r="AF12" s="741"/>
      <c r="AG12" s="742"/>
      <c r="AI12" s="395"/>
      <c r="AJ12" s="489" t="s">
        <v>532</v>
      </c>
      <c r="AK12" s="395"/>
      <c r="AL12" s="433"/>
      <c r="AM12" s="395"/>
    </row>
    <row r="13" spans="2:39" ht="40.5" customHeight="1" thickBot="1">
      <c r="B13" s="749" t="s">
        <v>25</v>
      </c>
      <c r="C13" s="750"/>
      <c r="D13" s="750"/>
      <c r="E13" s="750"/>
      <c r="F13" s="750"/>
      <c r="G13" s="750"/>
      <c r="H13" s="750"/>
      <c r="I13" s="750"/>
      <c r="J13" s="750"/>
      <c r="K13" s="750"/>
      <c r="L13" s="750"/>
      <c r="M13" s="750"/>
      <c r="N13" s="750"/>
      <c r="O13" s="750"/>
      <c r="P13" s="750"/>
      <c r="Q13" s="750"/>
      <c r="R13" s="750"/>
      <c r="S13" s="750"/>
      <c r="T13" s="750"/>
      <c r="U13" s="750"/>
      <c r="V13" s="750"/>
      <c r="W13" s="750"/>
      <c r="X13" s="19"/>
      <c r="Y13" s="20"/>
      <c r="Z13" s="20"/>
      <c r="AA13" s="20"/>
      <c r="AB13" s="20"/>
      <c r="AC13" s="435">
        <f>IF('施設区分'!Q13&gt;=70,IF(X12="算定可",5,0),IF(X12="算定可",10,0))</f>
        <v>5</v>
      </c>
      <c r="AD13" s="20"/>
      <c r="AE13" s="20"/>
      <c r="AF13" s="20"/>
      <c r="AG13" s="21"/>
      <c r="AI13" s="395"/>
      <c r="AJ13" s="396" t="s">
        <v>533</v>
      </c>
      <c r="AK13" s="395"/>
      <c r="AL13" s="433"/>
      <c r="AM13" s="395"/>
    </row>
    <row r="14" spans="35:37" ht="7.5" customHeight="1">
      <c r="AI14" s="395"/>
      <c r="AJ14" s="395"/>
      <c r="AK14" s="395"/>
    </row>
    <row r="15" spans="2:37" ht="12.75">
      <c r="B15" s="1" t="s">
        <v>37</v>
      </c>
      <c r="AI15" s="395"/>
      <c r="AJ15" s="395"/>
      <c r="AK15" s="395"/>
    </row>
    <row r="16" spans="3:37" ht="12.75">
      <c r="C16" s="1" t="s">
        <v>0</v>
      </c>
      <c r="E16" s="1" t="s">
        <v>9</v>
      </c>
      <c r="AI16" s="395"/>
      <c r="AJ16" s="395"/>
      <c r="AK16" s="395"/>
    </row>
    <row r="17" spans="35:37" ht="12.75">
      <c r="AI17" s="395"/>
      <c r="AJ17" s="395"/>
      <c r="AK17" s="395"/>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3.5" thickBot="1"/>
    <row r="20" spans="2:34" ht="30" customHeight="1">
      <c r="B20" s="327" t="s">
        <v>380</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0" customHeight="1">
      <c r="B21" s="337"/>
      <c r="C21" s="338" t="s">
        <v>249</v>
      </c>
      <c r="D21" s="338"/>
      <c r="E21" s="436" t="s">
        <v>534</v>
      </c>
      <c r="F21" s="338"/>
      <c r="G21" s="338"/>
      <c r="H21" s="338"/>
      <c r="I21" s="338"/>
      <c r="J21" s="338"/>
      <c r="K21" s="338"/>
      <c r="L21" s="338"/>
      <c r="M21" s="338"/>
      <c r="N21" s="338"/>
      <c r="O21" s="338"/>
      <c r="P21" s="338"/>
      <c r="Q21" s="338"/>
      <c r="R21" s="338"/>
      <c r="S21" s="338"/>
      <c r="T21" s="338"/>
      <c r="U21" s="338"/>
      <c r="V21" s="339"/>
      <c r="W21" s="339"/>
      <c r="X21" s="339"/>
      <c r="Y21" s="339"/>
      <c r="Z21" s="339"/>
      <c r="AA21" s="339"/>
      <c r="AB21" s="339"/>
      <c r="AC21" s="339"/>
      <c r="AD21" s="339"/>
      <c r="AE21" s="339"/>
      <c r="AF21" s="339"/>
      <c r="AG21" s="340"/>
      <c r="AH21" s="299"/>
    </row>
    <row r="22" spans="2:34" ht="30" customHeight="1" thickBot="1">
      <c r="B22" s="331"/>
      <c r="C22" s="332" t="s">
        <v>249</v>
      </c>
      <c r="D22" s="332"/>
      <c r="E22" s="929" t="s">
        <v>535</v>
      </c>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30"/>
      <c r="AH22" s="299"/>
    </row>
  </sheetData>
  <sheetProtection password="CC3D" sheet="1" selectLockedCells="1"/>
  <mergeCells count="8">
    <mergeCell ref="B13:W13"/>
    <mergeCell ref="E22:AG22"/>
    <mergeCell ref="B2:M4"/>
    <mergeCell ref="B6:AG7"/>
    <mergeCell ref="B11:W11"/>
    <mergeCell ref="X11:AG11"/>
    <mergeCell ref="B12:W12"/>
    <mergeCell ref="X12:AG12"/>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2"/>
  <drawing r:id="rId1"/>
</worksheet>
</file>

<file path=xl/worksheets/sheet49.xml><?xml version="1.0" encoding="utf-8"?>
<worksheet xmlns="http://schemas.openxmlformats.org/spreadsheetml/2006/main" xmlns:r="http://schemas.openxmlformats.org/officeDocument/2006/relationships">
  <dimension ref="A2:B19"/>
  <sheetViews>
    <sheetView view="pageBreakPreview" zoomScale="70" zoomScaleSheetLayoutView="70" zoomScalePageLayoutView="0" workbookViewId="0" topLeftCell="A1">
      <selection activeCell="O10" sqref="O10"/>
    </sheetView>
  </sheetViews>
  <sheetFormatPr defaultColWidth="9.00390625" defaultRowHeight="13.5"/>
  <cols>
    <col min="1" max="1" width="5.625" style="0" customWidth="1"/>
    <col min="2" max="2" width="115.00390625" style="0" customWidth="1"/>
  </cols>
  <sheetData>
    <row r="2" spans="1:2" s="27" customFormat="1" ht="15.75">
      <c r="A2" s="104"/>
      <c r="B2" s="227" t="s">
        <v>672</v>
      </c>
    </row>
    <row r="3" spans="1:2" s="27" customFormat="1" ht="18" customHeight="1">
      <c r="A3" s="104"/>
      <c r="B3" s="227" t="s">
        <v>539</v>
      </c>
    </row>
    <row r="4" spans="1:2" s="27" customFormat="1" ht="24.75" customHeight="1">
      <c r="A4" s="448" t="s">
        <v>564</v>
      </c>
      <c r="B4" s="133"/>
    </row>
    <row r="5" spans="1:2" s="27" customFormat="1" ht="24.75" customHeight="1" thickBot="1">
      <c r="A5" s="345"/>
      <c r="B5" s="133" t="s">
        <v>565</v>
      </c>
    </row>
    <row r="6" spans="1:2" s="145" customFormat="1" ht="27" customHeight="1" thickBot="1">
      <c r="A6" s="149" t="s">
        <v>133</v>
      </c>
      <c r="B6" s="450" t="s">
        <v>540</v>
      </c>
    </row>
    <row r="7" spans="1:2" s="144" customFormat="1" ht="69.75" customHeight="1" thickTop="1">
      <c r="A7" s="159">
        <v>1</v>
      </c>
      <c r="B7" s="451" t="s">
        <v>722</v>
      </c>
    </row>
    <row r="8" spans="1:2" s="144" customFormat="1" ht="69.75" customHeight="1">
      <c r="A8" s="159">
        <v>2</v>
      </c>
      <c r="B8" s="451" t="s">
        <v>721</v>
      </c>
    </row>
    <row r="9" spans="1:2" s="144" customFormat="1" ht="69.75" customHeight="1">
      <c r="A9" s="159">
        <v>3</v>
      </c>
      <c r="B9" s="451" t="s">
        <v>721</v>
      </c>
    </row>
    <row r="10" spans="1:2" s="144" customFormat="1" ht="69.75" customHeight="1">
      <c r="A10" s="159">
        <v>4</v>
      </c>
      <c r="B10" s="451" t="s">
        <v>721</v>
      </c>
    </row>
    <row r="11" spans="1:2" ht="69.75" customHeight="1" thickBot="1">
      <c r="A11" s="115">
        <v>5</v>
      </c>
      <c r="B11" s="452" t="s">
        <v>721</v>
      </c>
    </row>
    <row r="12" spans="1:2" ht="18" customHeight="1">
      <c r="A12" s="445"/>
      <c r="B12" s="447"/>
    </row>
    <row r="13" spans="1:2" ht="27" customHeight="1" thickBot="1">
      <c r="A13" s="440"/>
      <c r="B13" s="449" t="s">
        <v>566</v>
      </c>
    </row>
    <row r="14" spans="1:2" s="145" customFormat="1" ht="27" customHeight="1" thickBot="1">
      <c r="A14" s="149" t="s">
        <v>133</v>
      </c>
      <c r="B14" s="450" t="s">
        <v>540</v>
      </c>
    </row>
    <row r="15" spans="1:2" s="144" customFormat="1" ht="69.75" customHeight="1" thickTop="1">
      <c r="A15" s="159">
        <v>1</v>
      </c>
      <c r="B15" s="438" t="s">
        <v>721</v>
      </c>
    </row>
    <row r="16" spans="1:2" s="144" customFormat="1" ht="69.75" customHeight="1">
      <c r="A16" s="159">
        <v>2</v>
      </c>
      <c r="B16" s="438" t="s">
        <v>721</v>
      </c>
    </row>
    <row r="17" spans="1:2" s="144" customFormat="1" ht="69.75" customHeight="1">
      <c r="A17" s="159">
        <v>3</v>
      </c>
      <c r="B17" s="438" t="s">
        <v>721</v>
      </c>
    </row>
    <row r="18" spans="1:2" s="144" customFormat="1" ht="69.75" customHeight="1">
      <c r="A18" s="159">
        <v>4</v>
      </c>
      <c r="B18" s="451" t="s">
        <v>721</v>
      </c>
    </row>
    <row r="19" spans="1:2" ht="69.75" customHeight="1" thickBot="1">
      <c r="A19" s="115">
        <v>5</v>
      </c>
      <c r="B19" s="452" t="s">
        <v>721</v>
      </c>
    </row>
  </sheetData>
  <sheetProtection/>
  <printOptions horizontalCentered="1"/>
  <pageMargins left="0.5118110236220472" right="0.5118110236220472" top="0.7480314960629921" bottom="0.7480314960629921"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2:N63"/>
  <sheetViews>
    <sheetView view="pageBreakPreview" zoomScale="85" zoomScaleSheetLayoutView="85" zoomScalePageLayoutView="0" workbookViewId="0" topLeftCell="A1">
      <selection activeCell="F13" sqref="F13"/>
    </sheetView>
  </sheetViews>
  <sheetFormatPr defaultColWidth="9.00390625" defaultRowHeight="13.5"/>
  <cols>
    <col min="1" max="1" width="18.50390625" style="0" customWidth="1"/>
    <col min="2" max="2" width="21.50390625" style="0" customWidth="1"/>
    <col min="3" max="3" width="23.25390625" style="0" customWidth="1"/>
    <col min="4" max="4" width="36.25390625" style="0" customWidth="1"/>
    <col min="5" max="5" width="20.75390625" style="0" customWidth="1"/>
    <col min="6" max="6" width="28.75390625" style="0" customWidth="1"/>
    <col min="7" max="7" width="20.75390625" style="0" customWidth="1"/>
  </cols>
  <sheetData>
    <row r="2" spans="1:6" ht="18.75" customHeight="1">
      <c r="A2" s="213" t="s">
        <v>447</v>
      </c>
      <c r="B2" s="139"/>
      <c r="C2" s="145"/>
      <c r="D2" s="145"/>
      <c r="E2" s="145"/>
      <c r="F2" s="145"/>
    </row>
    <row r="3" spans="1:6" ht="15.75">
      <c r="A3" s="213"/>
      <c r="B3" s="139"/>
      <c r="C3" s="145"/>
      <c r="D3" s="145"/>
      <c r="E3" s="145"/>
      <c r="F3" s="145"/>
    </row>
    <row r="4" spans="1:6" ht="24.75" customHeight="1">
      <c r="A4" s="143" t="s">
        <v>328</v>
      </c>
      <c r="B4" s="139"/>
      <c r="C4" s="145"/>
      <c r="D4" s="145"/>
      <c r="E4" s="145"/>
      <c r="F4" s="145"/>
    </row>
    <row r="5" spans="1:6" ht="15.75">
      <c r="A5" s="145"/>
      <c r="B5" s="145"/>
      <c r="C5" s="145"/>
      <c r="D5" s="145"/>
      <c r="E5" s="145"/>
      <c r="F5" s="145"/>
    </row>
    <row r="6" spans="1:6" s="64" customFormat="1" ht="15.75">
      <c r="A6" s="214" t="s">
        <v>320</v>
      </c>
      <c r="B6" s="174"/>
      <c r="C6" s="174"/>
      <c r="D6" s="174"/>
      <c r="E6" s="363"/>
      <c r="F6" s="174"/>
    </row>
    <row r="7" spans="1:6" s="64" customFormat="1" ht="15.75">
      <c r="A7" s="214"/>
      <c r="B7" s="174"/>
      <c r="C7" s="174"/>
      <c r="D7" s="174"/>
      <c r="E7" s="174"/>
      <c r="F7" s="174"/>
    </row>
    <row r="8" spans="1:6" s="64" customFormat="1" ht="15.75">
      <c r="A8" s="214" t="s">
        <v>325</v>
      </c>
      <c r="B8" s="174"/>
      <c r="C8" s="174"/>
      <c r="D8" s="174"/>
      <c r="E8" s="174"/>
      <c r="F8" s="174"/>
    </row>
    <row r="9" spans="1:6" s="64" customFormat="1" ht="16.5" thickBot="1">
      <c r="A9" s="214"/>
      <c r="B9" s="174"/>
      <c r="C9" s="174"/>
      <c r="D9" s="174"/>
      <c r="E9" s="174"/>
      <c r="F9" s="174"/>
    </row>
    <row r="10" spans="1:8" s="64" customFormat="1" ht="52.5" customHeight="1" thickBot="1">
      <c r="A10" s="583" t="s">
        <v>321</v>
      </c>
      <c r="B10" s="584"/>
      <c r="C10" s="174"/>
      <c r="D10" s="174"/>
      <c r="E10" s="174"/>
      <c r="F10" s="479"/>
      <c r="G10" s="480" t="s">
        <v>322</v>
      </c>
      <c r="H10" s="480"/>
    </row>
    <row r="11" spans="1:8" s="64" customFormat="1" ht="59.25" customHeight="1" thickBot="1" thickTop="1">
      <c r="A11" s="585"/>
      <c r="B11" s="586"/>
      <c r="C11" s="174"/>
      <c r="D11" s="174"/>
      <c r="E11" s="174"/>
      <c r="F11" s="479"/>
      <c r="G11" s="480" t="s">
        <v>323</v>
      </c>
      <c r="H11" s="480"/>
    </row>
    <row r="12" spans="1:8" s="64" customFormat="1" ht="16.5" thickTop="1">
      <c r="A12" s="214"/>
      <c r="B12" s="174"/>
      <c r="C12" s="174"/>
      <c r="D12" s="174"/>
      <c r="E12" s="174"/>
      <c r="F12" s="479"/>
      <c r="G12" s="480"/>
      <c r="H12" s="480"/>
    </row>
    <row r="13" spans="1:8" s="64" customFormat="1" ht="15.75">
      <c r="A13" s="214"/>
      <c r="B13" s="174"/>
      <c r="C13" s="174"/>
      <c r="D13" s="174"/>
      <c r="E13" s="174"/>
      <c r="F13" s="479"/>
      <c r="G13" s="480"/>
      <c r="H13" s="480"/>
    </row>
    <row r="14" spans="1:14" ht="15.75">
      <c r="A14" s="174" t="s">
        <v>326</v>
      </c>
      <c r="B14" s="174"/>
      <c r="C14" s="174"/>
      <c r="D14" s="174"/>
      <c r="E14" s="174"/>
      <c r="F14" s="479"/>
      <c r="G14" s="480"/>
      <c r="H14" s="480"/>
      <c r="I14" s="64"/>
      <c r="J14" s="64"/>
      <c r="K14" s="64"/>
      <c r="L14" s="64"/>
      <c r="M14" s="64"/>
      <c r="N14" s="64"/>
    </row>
    <row r="15" spans="1:14" ht="16.5" thickBot="1">
      <c r="A15" s="174" t="s">
        <v>448</v>
      </c>
      <c r="B15" s="174"/>
      <c r="C15" s="174"/>
      <c r="D15" s="174"/>
      <c r="E15" s="174"/>
      <c r="F15" s="479"/>
      <c r="G15" s="480"/>
      <c r="H15" s="480"/>
      <c r="I15" s="64"/>
      <c r="J15" s="64"/>
      <c r="K15" s="64"/>
      <c r="L15" s="64"/>
      <c r="M15" s="64"/>
      <c r="N15" s="64"/>
    </row>
    <row r="16" spans="1:14" ht="63.75" customHeight="1" thickBot="1">
      <c r="A16" s="368" t="s">
        <v>252</v>
      </c>
      <c r="B16" s="368" t="s">
        <v>253</v>
      </c>
      <c r="C16" s="369" t="s">
        <v>377</v>
      </c>
      <c r="D16" s="368" t="s">
        <v>205</v>
      </c>
      <c r="E16" s="174"/>
      <c r="F16" s="479"/>
      <c r="G16" s="480" t="s">
        <v>249</v>
      </c>
      <c r="H16" s="480"/>
      <c r="I16" s="64"/>
      <c r="J16" s="64"/>
      <c r="K16" s="64"/>
      <c r="L16" s="64"/>
      <c r="M16" s="64"/>
      <c r="N16" s="64"/>
    </row>
    <row r="17" spans="1:14" ht="98.25" customHeight="1" thickBot="1" thickTop="1">
      <c r="A17" s="477"/>
      <c r="B17" s="477"/>
      <c r="C17" s="477"/>
      <c r="D17" s="478"/>
      <c r="E17" s="174"/>
      <c r="F17" s="479"/>
      <c r="G17" s="480" t="s">
        <v>254</v>
      </c>
      <c r="H17" s="480"/>
      <c r="I17" s="64"/>
      <c r="J17" s="215"/>
      <c r="K17" s="64"/>
      <c r="L17" s="64"/>
      <c r="M17" s="64"/>
      <c r="N17" s="64"/>
    </row>
    <row r="18" spans="1:14" ht="16.5" thickTop="1">
      <c r="A18" s="174"/>
      <c r="B18" s="174"/>
      <c r="C18" s="174"/>
      <c r="D18" s="174"/>
      <c r="E18" s="174"/>
      <c r="F18" s="174"/>
      <c r="G18" s="64"/>
      <c r="H18" s="64"/>
      <c r="I18" s="64"/>
      <c r="J18" s="64"/>
      <c r="K18" s="64"/>
      <c r="L18" s="64"/>
      <c r="M18" s="64"/>
      <c r="N18" s="64"/>
    </row>
    <row r="19" spans="1:14" ht="15.75">
      <c r="A19" s="174" t="s">
        <v>324</v>
      </c>
      <c r="B19" s="174"/>
      <c r="C19" s="174"/>
      <c r="D19" s="174"/>
      <c r="E19" s="174"/>
      <c r="F19" s="174"/>
      <c r="G19" s="64"/>
      <c r="H19" s="64"/>
      <c r="I19" s="64"/>
      <c r="J19" s="64"/>
      <c r="K19" s="64"/>
      <c r="L19" s="64"/>
      <c r="M19" s="64"/>
      <c r="N19" s="64"/>
    </row>
    <row r="20" spans="1:14" ht="15.75">
      <c r="A20" s="174" t="s">
        <v>327</v>
      </c>
      <c r="B20" s="174"/>
      <c r="C20" s="174"/>
      <c r="D20" s="174"/>
      <c r="E20" s="174"/>
      <c r="F20" s="174"/>
      <c r="G20" s="64"/>
      <c r="H20" s="64"/>
      <c r="I20" s="64"/>
      <c r="J20" s="64"/>
      <c r="K20" s="64"/>
      <c r="L20" s="64"/>
      <c r="M20" s="64"/>
      <c r="N20" s="64"/>
    </row>
    <row r="21" spans="1:14" ht="12.75">
      <c r="A21" s="64"/>
      <c r="B21" s="64"/>
      <c r="C21" s="64"/>
      <c r="D21" s="64"/>
      <c r="E21" s="64"/>
      <c r="F21" s="64"/>
      <c r="G21" s="64"/>
      <c r="H21" s="64"/>
      <c r="I21" s="64"/>
      <c r="J21" s="64"/>
      <c r="K21" s="64"/>
      <c r="L21" s="64"/>
      <c r="M21" s="64"/>
      <c r="N21" s="64"/>
    </row>
    <row r="22" spans="1:14" ht="12.75">
      <c r="A22" s="64"/>
      <c r="B22" s="64"/>
      <c r="C22" s="64"/>
      <c r="D22" s="64"/>
      <c r="E22" s="64"/>
      <c r="F22" s="64"/>
      <c r="G22" s="64"/>
      <c r="H22" s="64"/>
      <c r="I22" s="64"/>
      <c r="J22" s="64"/>
      <c r="K22" s="64"/>
      <c r="L22" s="64"/>
      <c r="M22" s="64"/>
      <c r="N22" s="64"/>
    </row>
    <row r="23" spans="1:14" ht="12.75">
      <c r="A23" s="64"/>
      <c r="B23" s="64"/>
      <c r="C23" s="64"/>
      <c r="D23" s="64"/>
      <c r="E23" s="64"/>
      <c r="F23" s="64"/>
      <c r="G23" s="64"/>
      <c r="H23" s="64"/>
      <c r="I23" s="64"/>
      <c r="J23" s="64"/>
      <c r="K23" s="64"/>
      <c r="L23" s="64"/>
      <c r="M23" s="64"/>
      <c r="N23" s="64"/>
    </row>
    <row r="24" spans="1:14" ht="12.75">
      <c r="A24" s="64"/>
      <c r="B24" s="64"/>
      <c r="C24" s="64"/>
      <c r="D24" s="64"/>
      <c r="E24" s="64"/>
      <c r="F24" s="64"/>
      <c r="G24" s="64"/>
      <c r="H24" s="64"/>
      <c r="I24" s="64"/>
      <c r="J24" s="64"/>
      <c r="K24" s="64"/>
      <c r="L24" s="64"/>
      <c r="M24" s="64"/>
      <c r="N24" s="64"/>
    </row>
    <row r="25" spans="1:14" ht="12.75">
      <c r="A25" s="64"/>
      <c r="B25" s="64"/>
      <c r="C25" s="64"/>
      <c r="D25" s="64"/>
      <c r="E25" s="64"/>
      <c r="F25" s="64"/>
      <c r="G25" s="64"/>
      <c r="H25" s="64"/>
      <c r="I25" s="64"/>
      <c r="J25" s="64"/>
      <c r="K25" s="64"/>
      <c r="L25" s="64"/>
      <c r="M25" s="64"/>
      <c r="N25" s="64"/>
    </row>
    <row r="26" spans="1:14" ht="12.75">
      <c r="A26" s="64"/>
      <c r="B26" s="64"/>
      <c r="C26" s="64"/>
      <c r="D26" s="64"/>
      <c r="E26" s="64"/>
      <c r="F26" s="64"/>
      <c r="G26" s="64"/>
      <c r="H26" s="64"/>
      <c r="I26" s="64"/>
      <c r="J26" s="64"/>
      <c r="K26" s="64"/>
      <c r="L26" s="64"/>
      <c r="M26" s="64"/>
      <c r="N26" s="64"/>
    </row>
    <row r="27" spans="1:14" ht="12.75">
      <c r="A27" s="64"/>
      <c r="B27" s="64"/>
      <c r="C27" s="64"/>
      <c r="D27" s="64"/>
      <c r="E27" s="64"/>
      <c r="F27" s="64"/>
      <c r="G27" s="64"/>
      <c r="H27" s="64"/>
      <c r="I27" s="64"/>
      <c r="J27" s="64"/>
      <c r="K27" s="64"/>
      <c r="L27" s="64"/>
      <c r="M27" s="64"/>
      <c r="N27" s="64"/>
    </row>
    <row r="28" spans="1:14" ht="12.75">
      <c r="A28" s="64"/>
      <c r="B28" s="64"/>
      <c r="C28" s="64"/>
      <c r="D28" s="64"/>
      <c r="E28" s="64"/>
      <c r="F28" s="64"/>
      <c r="G28" s="64"/>
      <c r="H28" s="64"/>
      <c r="I28" s="64"/>
      <c r="J28" s="64"/>
      <c r="K28" s="64"/>
      <c r="L28" s="64"/>
      <c r="M28" s="64"/>
      <c r="N28" s="64"/>
    </row>
    <row r="29" spans="1:14" ht="12.75">
      <c r="A29" s="64"/>
      <c r="B29" s="64"/>
      <c r="C29" s="64"/>
      <c r="D29" s="64"/>
      <c r="E29" s="64"/>
      <c r="F29" s="64"/>
      <c r="G29" s="64"/>
      <c r="H29" s="64"/>
      <c r="I29" s="64"/>
      <c r="J29" s="64"/>
      <c r="K29" s="64"/>
      <c r="L29" s="64"/>
      <c r="M29" s="64"/>
      <c r="N29" s="64"/>
    </row>
    <row r="30" spans="1:14" ht="12.75">
      <c r="A30" s="64"/>
      <c r="B30" s="64"/>
      <c r="C30" s="64"/>
      <c r="D30" s="64"/>
      <c r="E30" s="64"/>
      <c r="F30" s="64"/>
      <c r="G30" s="64"/>
      <c r="H30" s="64"/>
      <c r="I30" s="64"/>
      <c r="J30" s="64"/>
      <c r="K30" s="64"/>
      <c r="L30" s="64"/>
      <c r="M30" s="64"/>
      <c r="N30" s="64"/>
    </row>
    <row r="31" spans="1:14" ht="12.75">
      <c r="A31" s="64"/>
      <c r="B31" s="64"/>
      <c r="C31" s="64"/>
      <c r="D31" s="64"/>
      <c r="E31" s="64"/>
      <c r="F31" s="64"/>
      <c r="G31" s="64"/>
      <c r="H31" s="64"/>
      <c r="I31" s="64"/>
      <c r="J31" s="64"/>
      <c r="K31" s="64"/>
      <c r="L31" s="64"/>
      <c r="M31" s="64"/>
      <c r="N31" s="64"/>
    </row>
    <row r="32" spans="1:14" ht="12.75">
      <c r="A32" s="64"/>
      <c r="B32" s="64"/>
      <c r="C32" s="64"/>
      <c r="D32" s="64"/>
      <c r="E32" s="64"/>
      <c r="F32" s="64"/>
      <c r="G32" s="64"/>
      <c r="H32" s="64"/>
      <c r="I32" s="64"/>
      <c r="J32" s="64"/>
      <c r="K32" s="64"/>
      <c r="L32" s="64"/>
      <c r="M32" s="64"/>
      <c r="N32" s="64"/>
    </row>
    <row r="33" spans="1:14" ht="12.75">
      <c r="A33" s="64"/>
      <c r="B33" s="64"/>
      <c r="C33" s="64"/>
      <c r="D33" s="64"/>
      <c r="E33" s="64"/>
      <c r="F33" s="64"/>
      <c r="G33" s="64"/>
      <c r="H33" s="64"/>
      <c r="I33" s="64"/>
      <c r="J33" s="64"/>
      <c r="K33" s="64"/>
      <c r="L33" s="64"/>
      <c r="M33" s="64"/>
      <c r="N33" s="64"/>
    </row>
    <row r="34" spans="1:14" ht="12.75">
      <c r="A34" s="64"/>
      <c r="B34" s="64"/>
      <c r="C34" s="64"/>
      <c r="D34" s="64"/>
      <c r="E34" s="64"/>
      <c r="F34" s="64"/>
      <c r="G34" s="64"/>
      <c r="H34" s="64"/>
      <c r="I34" s="64"/>
      <c r="J34" s="64"/>
      <c r="K34" s="64"/>
      <c r="L34" s="64"/>
      <c r="M34" s="64"/>
      <c r="N34" s="64"/>
    </row>
    <row r="35" spans="1:14" ht="12.75">
      <c r="A35" s="64"/>
      <c r="B35" s="64"/>
      <c r="C35" s="64"/>
      <c r="D35" s="64"/>
      <c r="E35" s="64"/>
      <c r="F35" s="64"/>
      <c r="G35" s="64"/>
      <c r="H35" s="64"/>
      <c r="I35" s="64"/>
      <c r="J35" s="64"/>
      <c r="K35" s="64"/>
      <c r="L35" s="64"/>
      <c r="M35" s="64"/>
      <c r="N35" s="64"/>
    </row>
    <row r="36" spans="1:14" ht="12.75">
      <c r="A36" s="64"/>
      <c r="B36" s="64"/>
      <c r="C36" s="64"/>
      <c r="D36" s="64"/>
      <c r="E36" s="64"/>
      <c r="F36" s="64"/>
      <c r="G36" s="64"/>
      <c r="H36" s="64"/>
      <c r="I36" s="64"/>
      <c r="J36" s="64"/>
      <c r="K36" s="64"/>
      <c r="L36" s="64"/>
      <c r="M36" s="64"/>
      <c r="N36" s="64"/>
    </row>
    <row r="37" spans="1:14" ht="12.75">
      <c r="A37" s="64"/>
      <c r="B37" s="64"/>
      <c r="C37" s="64"/>
      <c r="D37" s="64"/>
      <c r="E37" s="64"/>
      <c r="F37" s="64"/>
      <c r="G37" s="64"/>
      <c r="H37" s="64"/>
      <c r="I37" s="64"/>
      <c r="J37" s="64"/>
      <c r="K37" s="64"/>
      <c r="L37" s="64"/>
      <c r="M37" s="64"/>
      <c r="N37" s="64"/>
    </row>
    <row r="38" spans="1:14" ht="12.75">
      <c r="A38" s="64"/>
      <c r="B38" s="64"/>
      <c r="C38" s="64"/>
      <c r="D38" s="64"/>
      <c r="E38" s="64"/>
      <c r="F38" s="64"/>
      <c r="G38" s="64"/>
      <c r="H38" s="64"/>
      <c r="I38" s="64"/>
      <c r="J38" s="64"/>
      <c r="K38" s="64"/>
      <c r="L38" s="64"/>
      <c r="M38" s="64"/>
      <c r="N38" s="64"/>
    </row>
    <row r="39" spans="1:14" ht="12.75">
      <c r="A39" s="64"/>
      <c r="B39" s="64"/>
      <c r="C39" s="64"/>
      <c r="D39" s="64"/>
      <c r="E39" s="64"/>
      <c r="F39" s="64"/>
      <c r="G39" s="64"/>
      <c r="H39" s="64"/>
      <c r="I39" s="64"/>
      <c r="J39" s="64"/>
      <c r="K39" s="64"/>
      <c r="L39" s="64"/>
      <c r="M39" s="64"/>
      <c r="N39" s="64"/>
    </row>
    <row r="40" spans="1:14" ht="12.75">
      <c r="A40" s="64"/>
      <c r="B40" s="64"/>
      <c r="C40" s="64"/>
      <c r="D40" s="64"/>
      <c r="E40" s="64"/>
      <c r="F40" s="64"/>
      <c r="G40" s="64"/>
      <c r="H40" s="64"/>
      <c r="I40" s="64"/>
      <c r="J40" s="64"/>
      <c r="K40" s="64"/>
      <c r="L40" s="64"/>
      <c r="M40" s="64"/>
      <c r="N40" s="64"/>
    </row>
    <row r="41" spans="1:14" ht="12.75">
      <c r="A41" s="64"/>
      <c r="B41" s="64"/>
      <c r="C41" s="64"/>
      <c r="D41" s="64"/>
      <c r="E41" s="64"/>
      <c r="F41" s="64"/>
      <c r="G41" s="64"/>
      <c r="H41" s="64"/>
      <c r="I41" s="64"/>
      <c r="J41" s="64"/>
      <c r="K41" s="64"/>
      <c r="L41" s="64"/>
      <c r="M41" s="64"/>
      <c r="N41" s="64"/>
    </row>
    <row r="42" spans="1:14" ht="12.75">
      <c r="A42" s="64"/>
      <c r="B42" s="64"/>
      <c r="C42" s="64"/>
      <c r="D42" s="64"/>
      <c r="E42" s="64"/>
      <c r="F42" s="64"/>
      <c r="G42" s="64"/>
      <c r="H42" s="64"/>
      <c r="I42" s="64"/>
      <c r="J42" s="64"/>
      <c r="K42" s="64"/>
      <c r="L42" s="64"/>
      <c r="M42" s="64"/>
      <c r="N42" s="64"/>
    </row>
    <row r="43" spans="1:14" ht="12.75">
      <c r="A43" s="64"/>
      <c r="B43" s="64"/>
      <c r="C43" s="64"/>
      <c r="D43" s="64"/>
      <c r="E43" s="64"/>
      <c r="F43" s="64"/>
      <c r="G43" s="64"/>
      <c r="H43" s="64"/>
      <c r="I43" s="64"/>
      <c r="J43" s="64"/>
      <c r="K43" s="64"/>
      <c r="L43" s="64"/>
      <c r="M43" s="64"/>
      <c r="N43" s="64"/>
    </row>
    <row r="44" spans="1:14" ht="12.75">
      <c r="A44" s="64"/>
      <c r="B44" s="64"/>
      <c r="C44" s="64"/>
      <c r="D44" s="64"/>
      <c r="E44" s="64"/>
      <c r="F44" s="64"/>
      <c r="G44" s="64"/>
      <c r="H44" s="64"/>
      <c r="I44" s="64"/>
      <c r="J44" s="64"/>
      <c r="K44" s="64"/>
      <c r="L44" s="64"/>
      <c r="M44" s="64"/>
      <c r="N44" s="64"/>
    </row>
    <row r="45" spans="1:14" ht="12.75">
      <c r="A45" s="64"/>
      <c r="B45" s="64"/>
      <c r="C45" s="64"/>
      <c r="D45" s="64"/>
      <c r="E45" s="64"/>
      <c r="F45" s="64"/>
      <c r="G45" s="64"/>
      <c r="H45" s="64"/>
      <c r="I45" s="64"/>
      <c r="J45" s="64"/>
      <c r="K45" s="64"/>
      <c r="L45" s="64"/>
      <c r="M45" s="64"/>
      <c r="N45" s="64"/>
    </row>
    <row r="46" spans="1:14" ht="12.75">
      <c r="A46" s="64"/>
      <c r="B46" s="64"/>
      <c r="C46" s="64"/>
      <c r="D46" s="64"/>
      <c r="E46" s="64"/>
      <c r="F46" s="64"/>
      <c r="G46" s="64"/>
      <c r="H46" s="64"/>
      <c r="I46" s="64"/>
      <c r="J46" s="64"/>
      <c r="K46" s="64"/>
      <c r="L46" s="64"/>
      <c r="M46" s="64"/>
      <c r="N46" s="64"/>
    </row>
    <row r="47" spans="1:14" ht="12.75">
      <c r="A47" s="64"/>
      <c r="B47" s="64"/>
      <c r="C47" s="64"/>
      <c r="D47" s="64"/>
      <c r="E47" s="64"/>
      <c r="F47" s="64"/>
      <c r="G47" s="64"/>
      <c r="H47" s="64"/>
      <c r="I47" s="64"/>
      <c r="J47" s="64"/>
      <c r="K47" s="64"/>
      <c r="L47" s="64"/>
      <c r="M47" s="64"/>
      <c r="N47" s="64"/>
    </row>
    <row r="48" spans="1:14" ht="12.75">
      <c r="A48" s="64"/>
      <c r="B48" s="64"/>
      <c r="C48" s="64"/>
      <c r="D48" s="64"/>
      <c r="E48" s="64"/>
      <c r="F48" s="64"/>
      <c r="G48" s="64"/>
      <c r="H48" s="64"/>
      <c r="I48" s="64"/>
      <c r="J48" s="64"/>
      <c r="K48" s="64"/>
      <c r="L48" s="64"/>
      <c r="M48" s="64"/>
      <c r="N48" s="64"/>
    </row>
    <row r="49" spans="1:14" ht="12.75">
      <c r="A49" s="64"/>
      <c r="B49" s="64"/>
      <c r="C49" s="64"/>
      <c r="D49" s="64"/>
      <c r="E49" s="64"/>
      <c r="F49" s="64"/>
      <c r="G49" s="64"/>
      <c r="H49" s="64"/>
      <c r="I49" s="64"/>
      <c r="J49" s="64"/>
      <c r="K49" s="64"/>
      <c r="L49" s="64"/>
      <c r="M49" s="64"/>
      <c r="N49" s="64"/>
    </row>
    <row r="50" spans="1:14" ht="12.75">
      <c r="A50" s="64"/>
      <c r="B50" s="64"/>
      <c r="C50" s="64"/>
      <c r="D50" s="64"/>
      <c r="E50" s="64"/>
      <c r="F50" s="64"/>
      <c r="G50" s="64"/>
      <c r="H50" s="64"/>
      <c r="I50" s="64"/>
      <c r="J50" s="64"/>
      <c r="K50" s="64"/>
      <c r="L50" s="64"/>
      <c r="M50" s="64"/>
      <c r="N50" s="64"/>
    </row>
    <row r="51" spans="1:14" ht="12.75">
      <c r="A51" s="64"/>
      <c r="B51" s="64"/>
      <c r="C51" s="64"/>
      <c r="D51" s="64"/>
      <c r="E51" s="64"/>
      <c r="F51" s="64"/>
      <c r="G51" s="64"/>
      <c r="H51" s="64"/>
      <c r="I51" s="64"/>
      <c r="J51" s="64"/>
      <c r="K51" s="64"/>
      <c r="L51" s="64"/>
      <c r="M51" s="64"/>
      <c r="N51" s="64"/>
    </row>
    <row r="52" spans="1:14" ht="12.75">
      <c r="A52" s="64"/>
      <c r="B52" s="64"/>
      <c r="C52" s="64"/>
      <c r="D52" s="64"/>
      <c r="E52" s="64"/>
      <c r="F52" s="64"/>
      <c r="G52" s="64"/>
      <c r="H52" s="64"/>
      <c r="I52" s="64"/>
      <c r="J52" s="64"/>
      <c r="K52" s="64"/>
      <c r="L52" s="64"/>
      <c r="M52" s="64"/>
      <c r="N52" s="64"/>
    </row>
    <row r="53" spans="1:14" ht="12.75">
      <c r="A53" s="64"/>
      <c r="B53" s="64"/>
      <c r="C53" s="64"/>
      <c r="D53" s="64"/>
      <c r="E53" s="64"/>
      <c r="F53" s="64"/>
      <c r="G53" s="64"/>
      <c r="H53" s="64"/>
      <c r="I53" s="64"/>
      <c r="J53" s="64"/>
      <c r="K53" s="64"/>
      <c r="L53" s="64"/>
      <c r="M53" s="64"/>
      <c r="N53" s="64"/>
    </row>
    <row r="54" spans="1:14" ht="12.75">
      <c r="A54" s="64"/>
      <c r="B54" s="64"/>
      <c r="C54" s="64"/>
      <c r="D54" s="64"/>
      <c r="E54" s="64"/>
      <c r="F54" s="64"/>
      <c r="G54" s="64"/>
      <c r="H54" s="64"/>
      <c r="I54" s="64"/>
      <c r="J54" s="64"/>
      <c r="K54" s="64"/>
      <c r="L54" s="64"/>
      <c r="M54" s="64"/>
      <c r="N54" s="64"/>
    </row>
    <row r="55" spans="1:14" ht="12.75">
      <c r="A55" s="64"/>
      <c r="B55" s="64"/>
      <c r="C55" s="64"/>
      <c r="D55" s="64"/>
      <c r="E55" s="64"/>
      <c r="F55" s="64"/>
      <c r="G55" s="64"/>
      <c r="H55" s="64"/>
      <c r="I55" s="64"/>
      <c r="J55" s="64"/>
      <c r="K55" s="64"/>
      <c r="L55" s="64"/>
      <c r="M55" s="64"/>
      <c r="N55" s="64"/>
    </row>
    <row r="56" spans="1:14" ht="12.75">
      <c r="A56" s="64"/>
      <c r="B56" s="64"/>
      <c r="C56" s="64"/>
      <c r="D56" s="64"/>
      <c r="E56" s="64"/>
      <c r="F56" s="64"/>
      <c r="G56" s="64"/>
      <c r="H56" s="64"/>
      <c r="I56" s="64"/>
      <c r="J56" s="64"/>
      <c r="K56" s="64"/>
      <c r="L56" s="64"/>
      <c r="M56" s="64"/>
      <c r="N56" s="64"/>
    </row>
    <row r="57" spans="1:14" ht="12.75">
      <c r="A57" s="64"/>
      <c r="B57" s="64"/>
      <c r="C57" s="64"/>
      <c r="D57" s="64"/>
      <c r="E57" s="64"/>
      <c r="F57" s="64"/>
      <c r="G57" s="64"/>
      <c r="H57" s="64"/>
      <c r="I57" s="64"/>
      <c r="J57" s="64"/>
      <c r="K57" s="64"/>
      <c r="L57" s="64"/>
      <c r="M57" s="64"/>
      <c r="N57" s="64"/>
    </row>
    <row r="58" spans="1:14" ht="12.75">
      <c r="A58" s="64"/>
      <c r="B58" s="64"/>
      <c r="C58" s="64"/>
      <c r="D58" s="64"/>
      <c r="E58" s="64"/>
      <c r="F58" s="64"/>
      <c r="G58" s="64"/>
      <c r="H58" s="64"/>
      <c r="I58" s="64"/>
      <c r="J58" s="64"/>
      <c r="K58" s="64"/>
      <c r="L58" s="64"/>
      <c r="M58" s="64"/>
      <c r="N58" s="64"/>
    </row>
    <row r="59" spans="1:14" ht="12.75">
      <c r="A59" s="64"/>
      <c r="B59" s="64"/>
      <c r="C59" s="64"/>
      <c r="D59" s="64"/>
      <c r="E59" s="64"/>
      <c r="F59" s="64"/>
      <c r="G59" s="64"/>
      <c r="H59" s="64"/>
      <c r="I59" s="64"/>
      <c r="J59" s="64"/>
      <c r="K59" s="64"/>
      <c r="L59" s="64"/>
      <c r="M59" s="64"/>
      <c r="N59" s="64"/>
    </row>
    <row r="60" spans="1:14" ht="12.75">
      <c r="A60" s="64"/>
      <c r="B60" s="64"/>
      <c r="C60" s="64"/>
      <c r="D60" s="64"/>
      <c r="E60" s="64"/>
      <c r="F60" s="64"/>
      <c r="G60" s="64"/>
      <c r="H60" s="64"/>
      <c r="I60" s="64"/>
      <c r="J60" s="64"/>
      <c r="K60" s="64"/>
      <c r="L60" s="64"/>
      <c r="M60" s="64"/>
      <c r="N60" s="64"/>
    </row>
    <row r="61" spans="1:14" ht="12.75">
      <c r="A61" s="64"/>
      <c r="B61" s="64"/>
      <c r="C61" s="64"/>
      <c r="D61" s="64"/>
      <c r="E61" s="64"/>
      <c r="F61" s="64"/>
      <c r="G61" s="64"/>
      <c r="H61" s="64"/>
      <c r="I61" s="64"/>
      <c r="J61" s="64"/>
      <c r="K61" s="64"/>
      <c r="L61" s="64"/>
      <c r="M61" s="64"/>
      <c r="N61" s="64"/>
    </row>
    <row r="62" spans="1:14" ht="12.75">
      <c r="A62" s="64"/>
      <c r="B62" s="64"/>
      <c r="C62" s="64"/>
      <c r="D62" s="64"/>
      <c r="E62" s="64"/>
      <c r="F62" s="64"/>
      <c r="G62" s="64"/>
      <c r="H62" s="64"/>
      <c r="I62" s="64"/>
      <c r="J62" s="64"/>
      <c r="K62" s="64"/>
      <c r="L62" s="64"/>
      <c r="M62" s="64"/>
      <c r="N62" s="64"/>
    </row>
    <row r="63" spans="1:14" ht="12.75">
      <c r="A63" s="64"/>
      <c r="B63" s="64"/>
      <c r="C63" s="64"/>
      <c r="D63" s="64"/>
      <c r="E63" s="64"/>
      <c r="F63" s="64"/>
      <c r="G63" s="64"/>
      <c r="H63" s="64"/>
      <c r="I63" s="64"/>
      <c r="J63" s="64"/>
      <c r="K63" s="64"/>
      <c r="L63" s="64"/>
      <c r="M63" s="64"/>
      <c r="N63" s="64"/>
    </row>
  </sheetData>
  <sheetProtection sheet="1"/>
  <mergeCells count="2">
    <mergeCell ref="A10:B10"/>
    <mergeCell ref="A11:B11"/>
  </mergeCells>
  <dataValidations count="2">
    <dataValidation type="list" allowBlank="1" showInputMessage="1" showErrorMessage="1" sqref="A11:B11">
      <formula1>$G$10:$G$11</formula1>
    </dataValidation>
    <dataValidation type="list" allowBlank="1" showInputMessage="1" showErrorMessage="1" sqref="A17:C17">
      <formula1>$G$16:$G$17</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50.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3.5" thickBot="1"/>
    <row r="2" spans="2:13" ht="13.5" customHeight="1" thickBot="1">
      <c r="B2" s="670" t="s">
        <v>673</v>
      </c>
      <c r="C2" s="509"/>
      <c r="D2" s="509"/>
      <c r="E2" s="509"/>
      <c r="F2" s="509"/>
      <c r="G2" s="509"/>
      <c r="H2" s="509"/>
      <c r="I2" s="509"/>
      <c r="J2" s="509"/>
      <c r="K2" s="509"/>
      <c r="L2" s="509"/>
      <c r="M2" s="510"/>
    </row>
    <row r="3" spans="2:33" ht="13.5" customHeight="1">
      <c r="B3" s="511"/>
      <c r="C3" s="512"/>
      <c r="D3" s="512"/>
      <c r="E3" s="512"/>
      <c r="F3" s="512"/>
      <c r="G3" s="512"/>
      <c r="H3" s="512"/>
      <c r="I3" s="512"/>
      <c r="J3" s="512"/>
      <c r="K3" s="512"/>
      <c r="L3" s="512"/>
      <c r="M3" s="513"/>
      <c r="R3" s="54" t="s">
        <v>670</v>
      </c>
      <c r="S3" s="29"/>
      <c r="T3" s="29"/>
      <c r="U3" s="29"/>
      <c r="V3" s="29"/>
      <c r="W3" s="29"/>
      <c r="X3" s="29"/>
      <c r="Y3" s="29"/>
      <c r="Z3" s="29"/>
      <c r="AA3" s="29"/>
      <c r="AB3" s="29"/>
      <c r="AC3" s="29"/>
      <c r="AD3" s="29"/>
      <c r="AE3" s="29"/>
      <c r="AF3" s="29"/>
      <c r="AG3" s="30"/>
    </row>
    <row r="4" spans="2:33" ht="13.5" customHeight="1" thickBot="1">
      <c r="B4" s="514"/>
      <c r="C4" s="515"/>
      <c r="D4" s="515"/>
      <c r="E4" s="515"/>
      <c r="F4" s="515"/>
      <c r="G4" s="515"/>
      <c r="H4" s="515"/>
      <c r="I4" s="515"/>
      <c r="J4" s="515"/>
      <c r="K4" s="515"/>
      <c r="L4" s="515"/>
      <c r="M4" s="516"/>
      <c r="R4" s="483" t="s">
        <v>674</v>
      </c>
      <c r="S4" s="28"/>
      <c r="T4" s="28"/>
      <c r="U4" s="28"/>
      <c r="V4" s="28"/>
      <c r="W4" s="28"/>
      <c r="X4" s="28"/>
      <c r="Y4" s="28"/>
      <c r="Z4" s="28"/>
      <c r="AA4" s="28"/>
      <c r="AB4" s="28"/>
      <c r="AC4" s="32"/>
      <c r="AD4" s="32"/>
      <c r="AE4" s="32"/>
      <c r="AF4" s="32"/>
      <c r="AG4" s="33"/>
    </row>
    <row r="5" spans="22:32" ht="12.75">
      <c r="V5" s="484"/>
      <c r="W5" s="29"/>
      <c r="X5" s="29"/>
      <c r="Y5" s="29"/>
      <c r="Z5" s="29"/>
      <c r="AA5" s="29"/>
      <c r="AB5" s="29"/>
      <c r="AC5" s="28"/>
      <c r="AD5" s="28"/>
      <c r="AE5" s="28"/>
      <c r="AF5" s="28"/>
    </row>
    <row r="6" spans="2:33" ht="13.5" customHeight="1">
      <c r="B6" s="522" t="s">
        <v>543</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2:33" ht="13.5" customHeight="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9" ht="12.75">
      <c r="B9" s="1" t="s">
        <v>563</v>
      </c>
    </row>
    <row r="10" ht="13.5" thickBot="1"/>
    <row r="11" spans="2:37" ht="66" customHeight="1" thickBot="1" thickTop="1">
      <c r="B11" s="791" t="s">
        <v>590</v>
      </c>
      <c r="C11" s="792"/>
      <c r="D11" s="792"/>
      <c r="E11" s="792"/>
      <c r="F11" s="792"/>
      <c r="G11" s="792"/>
      <c r="H11" s="792"/>
      <c r="I11" s="792"/>
      <c r="J11" s="792"/>
      <c r="K11" s="792"/>
      <c r="L11" s="792"/>
      <c r="M11" s="792"/>
      <c r="N11" s="792"/>
      <c r="O11" s="792"/>
      <c r="P11" s="792"/>
      <c r="Q11" s="792"/>
      <c r="R11" s="792"/>
      <c r="S11" s="792"/>
      <c r="T11" s="792"/>
      <c r="U11" s="792"/>
      <c r="V11" s="792"/>
      <c r="W11" s="793"/>
      <c r="X11" s="519" t="s">
        <v>567</v>
      </c>
      <c r="Y11" s="520"/>
      <c r="Z11" s="520"/>
      <c r="AA11" s="520"/>
      <c r="AB11" s="520"/>
      <c r="AC11" s="520"/>
      <c r="AD11" s="520"/>
      <c r="AE11" s="520"/>
      <c r="AF11" s="520"/>
      <c r="AG11" s="521"/>
      <c r="AI11" s="395"/>
      <c r="AJ11" s="395"/>
      <c r="AK11" s="395"/>
    </row>
    <row r="12" spans="2:39" ht="40.5" customHeight="1" thickTop="1">
      <c r="B12" s="751" t="s">
        <v>24</v>
      </c>
      <c r="C12" s="660"/>
      <c r="D12" s="660"/>
      <c r="E12" s="660"/>
      <c r="F12" s="660"/>
      <c r="G12" s="660"/>
      <c r="H12" s="660"/>
      <c r="I12" s="660"/>
      <c r="J12" s="660"/>
      <c r="K12" s="660"/>
      <c r="L12" s="660"/>
      <c r="M12" s="660"/>
      <c r="N12" s="660"/>
      <c r="O12" s="660"/>
      <c r="P12" s="660"/>
      <c r="Q12" s="660"/>
      <c r="R12" s="660"/>
      <c r="S12" s="660"/>
      <c r="T12" s="660"/>
      <c r="U12" s="660"/>
      <c r="V12" s="660"/>
      <c r="W12" s="660"/>
      <c r="X12" s="741" t="str">
        <f>IF(X11="策定している。","算定可","算定不可")</f>
        <v>算定可</v>
      </c>
      <c r="Y12" s="741"/>
      <c r="Z12" s="741"/>
      <c r="AA12" s="741"/>
      <c r="AB12" s="741"/>
      <c r="AC12" s="741"/>
      <c r="AD12" s="741"/>
      <c r="AE12" s="741"/>
      <c r="AF12" s="741"/>
      <c r="AG12" s="742"/>
      <c r="AI12" s="395"/>
      <c r="AJ12" s="396" t="s">
        <v>567</v>
      </c>
      <c r="AK12" s="395"/>
      <c r="AL12" s="433"/>
      <c r="AM12" s="395"/>
    </row>
    <row r="13" spans="2:39" ht="40.5" customHeight="1" thickBot="1">
      <c r="B13" s="749" t="s">
        <v>25</v>
      </c>
      <c r="C13" s="750"/>
      <c r="D13" s="750"/>
      <c r="E13" s="750"/>
      <c r="F13" s="750"/>
      <c r="G13" s="750"/>
      <c r="H13" s="750"/>
      <c r="I13" s="750"/>
      <c r="J13" s="750"/>
      <c r="K13" s="750"/>
      <c r="L13" s="750"/>
      <c r="M13" s="750"/>
      <c r="N13" s="750"/>
      <c r="O13" s="750"/>
      <c r="P13" s="750"/>
      <c r="Q13" s="750"/>
      <c r="R13" s="750"/>
      <c r="S13" s="750"/>
      <c r="T13" s="750"/>
      <c r="U13" s="750"/>
      <c r="V13" s="750"/>
      <c r="W13" s="750"/>
      <c r="X13" s="19"/>
      <c r="Y13" s="20"/>
      <c r="Z13" s="20"/>
      <c r="AA13" s="20"/>
      <c r="AB13" s="20"/>
      <c r="AC13" s="20">
        <f>IF('施設区分'!Q13&gt;=70,IF(X12="算定可",3,0),IF(X12="算定可",3,0))</f>
        <v>3</v>
      </c>
      <c r="AD13" s="20"/>
      <c r="AE13" s="20"/>
      <c r="AF13" s="20"/>
      <c r="AG13" s="21"/>
      <c r="AI13" s="395"/>
      <c r="AJ13" s="490" t="s">
        <v>568</v>
      </c>
      <c r="AK13" s="395"/>
      <c r="AL13" s="433"/>
      <c r="AM13" s="395"/>
    </row>
    <row r="14" spans="35:37" ht="7.5" customHeight="1">
      <c r="AI14" s="395"/>
      <c r="AJ14" s="395"/>
      <c r="AK14" s="395"/>
    </row>
    <row r="15" spans="2:37" ht="12.75">
      <c r="B15" s="1" t="s">
        <v>37</v>
      </c>
      <c r="AI15" s="395"/>
      <c r="AJ15" s="395"/>
      <c r="AK15" s="395"/>
    </row>
    <row r="16" spans="3:37" ht="12.75">
      <c r="C16" s="1" t="s">
        <v>0</v>
      </c>
      <c r="E16" s="1" t="s">
        <v>9</v>
      </c>
      <c r="AI16" s="395"/>
      <c r="AJ16" s="395"/>
      <c r="AK16" s="395"/>
    </row>
    <row r="17" spans="35:37" ht="12.75">
      <c r="AI17" s="395"/>
      <c r="AJ17" s="395"/>
      <c r="AK17" s="395"/>
    </row>
    <row r="18" spans="5:37" ht="6.75" customHeight="1">
      <c r="E18" s="50"/>
      <c r="F18" s="27"/>
      <c r="G18" s="27"/>
      <c r="H18" s="27"/>
      <c r="I18" s="27"/>
      <c r="J18" s="27"/>
      <c r="K18" s="27"/>
      <c r="L18" s="27"/>
      <c r="M18" s="27"/>
      <c r="N18" s="27"/>
      <c r="O18" s="27"/>
      <c r="P18" s="27"/>
      <c r="Q18" s="27"/>
      <c r="R18" s="27"/>
      <c r="S18" s="27"/>
      <c r="T18" s="27"/>
      <c r="U18" s="27"/>
      <c r="V18" s="27"/>
      <c r="W18" s="27"/>
      <c r="X18" s="27"/>
      <c r="Y18" s="27"/>
      <c r="Z18" s="27"/>
      <c r="AA18" s="27"/>
      <c r="AI18" s="395"/>
      <c r="AJ18" s="395"/>
      <c r="AK18" s="395"/>
    </row>
    <row r="19" spans="35:37" ht="13.5" thickBot="1">
      <c r="AI19" s="395"/>
      <c r="AJ19" s="395"/>
      <c r="AK19" s="395"/>
    </row>
    <row r="20" spans="2:34" ht="30" customHeight="1">
      <c r="B20" s="327" t="s">
        <v>380</v>
      </c>
      <c r="C20" s="328"/>
      <c r="D20" s="328"/>
      <c r="E20" s="328"/>
      <c r="F20" s="328"/>
      <c r="G20" s="328"/>
      <c r="H20" s="328"/>
      <c r="I20" s="328"/>
      <c r="J20" s="328"/>
      <c r="K20" s="328"/>
      <c r="L20" s="328"/>
      <c r="M20" s="328"/>
      <c r="N20" s="328"/>
      <c r="O20" s="328"/>
      <c r="P20" s="328"/>
      <c r="Q20" s="328"/>
      <c r="R20" s="328"/>
      <c r="S20" s="328"/>
      <c r="T20" s="328"/>
      <c r="U20" s="328"/>
      <c r="V20" s="329"/>
      <c r="W20" s="329"/>
      <c r="X20" s="329"/>
      <c r="Y20" s="329"/>
      <c r="Z20" s="329"/>
      <c r="AA20" s="329"/>
      <c r="AB20" s="329"/>
      <c r="AC20" s="329"/>
      <c r="AD20" s="329"/>
      <c r="AE20" s="329"/>
      <c r="AF20" s="329"/>
      <c r="AG20" s="330"/>
      <c r="AH20" s="299"/>
    </row>
    <row r="21" spans="2:34" ht="36" customHeight="1">
      <c r="B21" s="337"/>
      <c r="C21" s="338" t="s">
        <v>249</v>
      </c>
      <c r="D21" s="338"/>
      <c r="E21" s="931" t="s">
        <v>569</v>
      </c>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340"/>
      <c r="AH21" s="299"/>
    </row>
    <row r="22" spans="2:34" ht="8.25" customHeight="1" thickBot="1">
      <c r="B22" s="331"/>
      <c r="C22" s="332"/>
      <c r="D22" s="332"/>
      <c r="E22" s="332"/>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4"/>
      <c r="AH22" s="299"/>
    </row>
  </sheetData>
  <sheetProtection password="CC3D" sheet="1" selectLockedCells="1"/>
  <mergeCells count="8">
    <mergeCell ref="E21:AF21"/>
    <mergeCell ref="B13:W13"/>
    <mergeCell ref="B2:M4"/>
    <mergeCell ref="B6:AG7"/>
    <mergeCell ref="B11:W11"/>
    <mergeCell ref="X11:AG11"/>
    <mergeCell ref="B12:W12"/>
    <mergeCell ref="X12:AG12"/>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2"/>
  <drawing r:id="rId1"/>
</worksheet>
</file>

<file path=xl/worksheets/sheet51.xml><?xml version="1.0" encoding="utf-8"?>
<worksheet xmlns="http://schemas.openxmlformats.org/spreadsheetml/2006/main" xmlns:r="http://schemas.openxmlformats.org/officeDocument/2006/relationships">
  <dimension ref="A2:Z9"/>
  <sheetViews>
    <sheetView view="pageBreakPreview" zoomScale="55" zoomScaleSheetLayoutView="55" zoomScalePageLayoutView="0" workbookViewId="0" topLeftCell="A1">
      <selection activeCell="B7" sqref="B7"/>
    </sheetView>
  </sheetViews>
  <sheetFormatPr defaultColWidth="9.00390625" defaultRowHeight="13.5"/>
  <cols>
    <col min="1" max="1" width="7.50390625" style="0" customWidth="1"/>
    <col min="2" max="2" width="63.375" style="0" customWidth="1"/>
    <col min="3" max="3" width="65.375" style="0" customWidth="1"/>
  </cols>
  <sheetData>
    <row r="2" spans="1:3" s="27" customFormat="1" ht="15.75">
      <c r="A2" s="104"/>
      <c r="B2" s="227" t="s">
        <v>675</v>
      </c>
      <c r="C2" s="83"/>
    </row>
    <row r="3" spans="1:3" s="27" customFormat="1" ht="18" customHeight="1">
      <c r="A3" s="104"/>
      <c r="B3" s="227" t="s">
        <v>536</v>
      </c>
      <c r="C3" s="68"/>
    </row>
    <row r="4" spans="1:26" s="27" customFormat="1" ht="24.75" customHeight="1" thickBot="1">
      <c r="A4" s="345"/>
      <c r="B4" s="133" t="s">
        <v>538</v>
      </c>
      <c r="C4" s="133"/>
      <c r="R4" s="396"/>
      <c r="S4" s="396"/>
      <c r="T4" s="396"/>
      <c r="U4" s="396"/>
      <c r="V4" s="396"/>
      <c r="W4" s="396"/>
      <c r="X4" s="396"/>
      <c r="Y4" s="396"/>
      <c r="Z4" s="396"/>
    </row>
    <row r="5" spans="1:26" s="145" customFormat="1" ht="27" customHeight="1" thickBot="1">
      <c r="A5" s="882" t="s">
        <v>133</v>
      </c>
      <c r="B5" s="927" t="s">
        <v>543</v>
      </c>
      <c r="C5" s="928"/>
      <c r="R5" s="487"/>
      <c r="S5" s="487"/>
      <c r="T5" s="487"/>
      <c r="U5" s="487" t="s">
        <v>226</v>
      </c>
      <c r="V5" s="487"/>
      <c r="W5" s="487" t="s">
        <v>233</v>
      </c>
      <c r="X5" s="487"/>
      <c r="Y5" s="487"/>
      <c r="Z5" s="487"/>
    </row>
    <row r="6" spans="1:26" s="145" customFormat="1" ht="25.5" customHeight="1" thickBot="1" thickTop="1">
      <c r="A6" s="883"/>
      <c r="B6" s="397" t="s">
        <v>541</v>
      </c>
      <c r="C6" s="437" t="s">
        <v>542</v>
      </c>
      <c r="R6" s="487"/>
      <c r="S6" s="487"/>
      <c r="T6" s="487"/>
      <c r="U6" s="487" t="s">
        <v>227</v>
      </c>
      <c r="V6" s="487"/>
      <c r="W6" s="487" t="s">
        <v>232</v>
      </c>
      <c r="X6" s="487"/>
      <c r="Y6" s="487"/>
      <c r="Z6" s="487"/>
    </row>
    <row r="7" spans="1:26" s="144" customFormat="1" ht="229.5" customHeight="1">
      <c r="A7" s="159">
        <v>1</v>
      </c>
      <c r="B7" s="441" t="s">
        <v>722</v>
      </c>
      <c r="C7" s="442" t="s">
        <v>723</v>
      </c>
      <c r="R7" s="491"/>
      <c r="S7" s="491"/>
      <c r="T7" s="491"/>
      <c r="U7" s="491" t="s">
        <v>228</v>
      </c>
      <c r="V7" s="491"/>
      <c r="W7" s="491"/>
      <c r="X7" s="491"/>
      <c r="Y7" s="491"/>
      <c r="Z7" s="491"/>
    </row>
    <row r="8" spans="1:26" ht="229.5" customHeight="1">
      <c r="A8" s="71">
        <v>2</v>
      </c>
      <c r="B8" s="507" t="s">
        <v>721</v>
      </c>
      <c r="C8" s="506" t="s">
        <v>684</v>
      </c>
      <c r="R8" s="465"/>
      <c r="S8" s="465"/>
      <c r="T8" s="465"/>
      <c r="U8" s="465" t="s">
        <v>229</v>
      </c>
      <c r="V8" s="465"/>
      <c r="W8" s="465"/>
      <c r="X8" s="465"/>
      <c r="Y8" s="465"/>
      <c r="Z8" s="465"/>
    </row>
    <row r="9" spans="1:26" ht="229.5" customHeight="1" thickBot="1">
      <c r="A9" s="115">
        <v>3</v>
      </c>
      <c r="B9" s="446" t="s">
        <v>721</v>
      </c>
      <c r="C9" s="505" t="s">
        <v>684</v>
      </c>
      <c r="R9" s="465"/>
      <c r="S9" s="465"/>
      <c r="T9" s="465"/>
      <c r="U9" s="465" t="s">
        <v>230</v>
      </c>
      <c r="V9" s="465"/>
      <c r="W9" s="465"/>
      <c r="X9" s="465"/>
      <c r="Y9" s="465"/>
      <c r="Z9" s="465"/>
    </row>
  </sheetData>
  <sheetProtection/>
  <mergeCells count="2">
    <mergeCell ref="A5:A6"/>
    <mergeCell ref="B5:C5"/>
  </mergeCells>
  <printOptions/>
  <pageMargins left="0.7086614173228347" right="0.7086614173228347" top="0.7480314960629921" bottom="0.7480314960629921" header="0.31496062992125984" footer="0.31496062992125984"/>
  <pageSetup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7">
      <selection activeCell="AH10" sqref="AH10"/>
    </sheetView>
  </sheetViews>
  <sheetFormatPr defaultColWidth="9.00390625" defaultRowHeight="13.5"/>
  <cols>
    <col min="1" max="1" width="11.00390625" style="235" customWidth="1"/>
    <col min="2" max="2" width="3.50390625" style="235" customWidth="1"/>
    <col min="3" max="3" width="14.50390625" style="235" customWidth="1"/>
    <col min="4" max="5" width="3.375" style="235" customWidth="1"/>
    <col min="6" max="6" width="3.25390625" style="235" customWidth="1"/>
    <col min="7" max="31" width="3.375" style="235" customWidth="1"/>
    <col min="32" max="34" width="6.625" style="235" customWidth="1"/>
    <col min="35" max="35" width="24.375" style="235" customWidth="1"/>
    <col min="36" max="16384" width="9.00390625" style="235" customWidth="1"/>
  </cols>
  <sheetData>
    <row r="1" spans="1:35" ht="24.75" customHeight="1">
      <c r="A1" s="285" t="s">
        <v>432</v>
      </c>
      <c r="AA1" s="353"/>
      <c r="AB1" s="354"/>
      <c r="AC1" s="354"/>
      <c r="AD1" s="354"/>
      <c r="AE1" s="354"/>
      <c r="AF1" s="354"/>
      <c r="AG1" s="354"/>
      <c r="AH1" s="354"/>
      <c r="AI1" s="354"/>
    </row>
    <row r="2" spans="1:38" ht="15.75" customHeight="1">
      <c r="A2" s="236" t="s">
        <v>354</v>
      </c>
      <c r="B2" s="237"/>
      <c r="C2" s="237"/>
      <c r="D2" s="237"/>
      <c r="E2" s="237"/>
      <c r="F2" s="237"/>
      <c r="G2" s="237"/>
      <c r="K2" s="238"/>
      <c r="L2" s="238"/>
      <c r="M2" s="286" t="s">
        <v>378</v>
      </c>
      <c r="N2" s="287"/>
      <c r="O2" s="288"/>
      <c r="P2" s="288"/>
      <c r="Q2" s="288"/>
      <c r="R2" s="237"/>
      <c r="S2" s="237"/>
      <c r="T2" s="237"/>
      <c r="U2" s="237"/>
      <c r="V2" s="240"/>
      <c r="W2" s="237"/>
      <c r="X2" s="237"/>
      <c r="Y2" s="237"/>
      <c r="Z2" s="237"/>
      <c r="AA2" s="237"/>
      <c r="AB2" s="237"/>
      <c r="AC2" s="237"/>
      <c r="AD2" s="237"/>
      <c r="AE2" s="237"/>
      <c r="AF2" s="237"/>
      <c r="AG2" s="237"/>
      <c r="AH2" s="237"/>
      <c r="AI2" s="237"/>
      <c r="AJ2" s="237"/>
      <c r="AK2" s="237"/>
      <c r="AL2" s="237"/>
    </row>
    <row r="3" spans="1:38" ht="15.75" customHeight="1" thickBot="1">
      <c r="A3" s="236"/>
      <c r="B3" s="237"/>
      <c r="C3" s="237"/>
      <c r="D3" s="237"/>
      <c r="E3" s="237"/>
      <c r="F3" s="237"/>
      <c r="G3" s="237"/>
      <c r="K3" s="238"/>
      <c r="L3" s="238"/>
      <c r="M3" s="286"/>
      <c r="N3" s="287"/>
      <c r="O3" s="288"/>
      <c r="P3" s="288"/>
      <c r="Q3" s="288"/>
      <c r="R3" s="237"/>
      <c r="S3" s="237"/>
      <c r="T3" s="237"/>
      <c r="U3" s="237"/>
      <c r="V3" s="240"/>
      <c r="W3" s="237"/>
      <c r="X3" s="237"/>
      <c r="Y3" s="237"/>
      <c r="Z3" s="237"/>
      <c r="AA3" s="237"/>
      <c r="AB3" s="237"/>
      <c r="AC3" s="237"/>
      <c r="AD3" s="237"/>
      <c r="AE3" s="237"/>
      <c r="AF3" s="237"/>
      <c r="AG3" s="237"/>
      <c r="AH3" s="237"/>
      <c r="AI3" s="237"/>
      <c r="AJ3" s="237"/>
      <c r="AK3" s="237"/>
      <c r="AL3" s="237"/>
    </row>
    <row r="4" spans="1:38" ht="24" customHeight="1" thickBot="1">
      <c r="A4" s="587" t="s">
        <v>581</v>
      </c>
      <c r="B4" s="588"/>
      <c r="C4" s="588"/>
      <c r="D4" s="588"/>
      <c r="E4" s="588"/>
      <c r="F4" s="588"/>
      <c r="G4" s="588"/>
      <c r="H4" s="588"/>
      <c r="I4" s="588"/>
      <c r="J4" s="588"/>
      <c r="K4" s="588"/>
      <c r="L4" s="588"/>
      <c r="M4" s="588"/>
      <c r="N4" s="588"/>
      <c r="O4" s="588"/>
      <c r="P4" s="589"/>
      <c r="Q4" s="288"/>
      <c r="R4" s="237"/>
      <c r="S4" s="237"/>
      <c r="T4" s="237"/>
      <c r="U4" s="237"/>
      <c r="V4" s="240"/>
      <c r="W4" s="237"/>
      <c r="X4" s="237"/>
      <c r="Y4" s="237"/>
      <c r="Z4" s="237"/>
      <c r="AA4" s="237"/>
      <c r="AB4" s="237"/>
      <c r="AC4" s="237"/>
      <c r="AD4" s="237"/>
      <c r="AE4" s="237"/>
      <c r="AF4" s="237"/>
      <c r="AG4" s="237"/>
      <c r="AH4" s="237"/>
      <c r="AI4" s="237"/>
      <c r="AJ4" s="237"/>
      <c r="AK4" s="237"/>
      <c r="AL4" s="237"/>
    </row>
    <row r="5" spans="1:38" ht="15.75" customHeight="1" thickBot="1">
      <c r="A5" s="241"/>
      <c r="B5" s="242"/>
      <c r="C5" s="237"/>
      <c r="D5" s="237"/>
      <c r="E5" s="237"/>
      <c r="F5" s="237"/>
      <c r="G5" s="237"/>
      <c r="H5" s="238"/>
      <c r="I5" s="238"/>
      <c r="J5" s="238"/>
      <c r="K5" s="238"/>
      <c r="L5" s="238"/>
      <c r="M5" s="238"/>
      <c r="N5" s="238"/>
      <c r="Q5" s="240"/>
      <c r="R5" s="237"/>
      <c r="S5" s="237"/>
      <c r="T5" s="237"/>
      <c r="U5" s="237"/>
      <c r="V5" s="240"/>
      <c r="W5" s="237"/>
      <c r="X5" s="237"/>
      <c r="Y5" s="237"/>
      <c r="Z5" s="237"/>
      <c r="AA5" s="237"/>
      <c r="AB5" s="237"/>
      <c r="AC5" s="237"/>
      <c r="AD5" s="237"/>
      <c r="AE5" s="237"/>
      <c r="AF5" s="237"/>
      <c r="AG5" s="237"/>
      <c r="AH5" s="237"/>
      <c r="AI5" s="237"/>
      <c r="AJ5" s="237"/>
      <c r="AK5" s="237"/>
      <c r="AL5" s="237"/>
    </row>
    <row r="6" spans="1:37" ht="21" customHeight="1">
      <c r="A6" s="243"/>
      <c r="B6" s="244" t="s">
        <v>355</v>
      </c>
      <c r="C6" s="245"/>
      <c r="D6" s="246" t="s">
        <v>356</v>
      </c>
      <c r="E6" s="247"/>
      <c r="F6" s="248"/>
      <c r="G6" s="247"/>
      <c r="H6" s="247"/>
      <c r="I6" s="247"/>
      <c r="J6" s="247"/>
      <c r="K6" s="249" t="s">
        <v>357</v>
      </c>
      <c r="L6" s="250"/>
      <c r="M6" s="250"/>
      <c r="N6" s="250"/>
      <c r="O6" s="250"/>
      <c r="P6" s="250"/>
      <c r="Q6" s="250"/>
      <c r="R6" s="249" t="s">
        <v>358</v>
      </c>
      <c r="S6" s="250"/>
      <c r="T6" s="250"/>
      <c r="U6" s="250"/>
      <c r="V6" s="250"/>
      <c r="W6" s="250"/>
      <c r="X6" s="250"/>
      <c r="Y6" s="249" t="s">
        <v>359</v>
      </c>
      <c r="Z6" s="250"/>
      <c r="AA6" s="250"/>
      <c r="AB6" s="250"/>
      <c r="AC6" s="250"/>
      <c r="AD6" s="250"/>
      <c r="AE6" s="250"/>
      <c r="AF6" s="251"/>
      <c r="AG6" s="252" t="s">
        <v>360</v>
      </c>
      <c r="AH6" s="253" t="s">
        <v>361</v>
      </c>
      <c r="AI6" s="254"/>
      <c r="AJ6" s="237"/>
      <c r="AK6" s="237"/>
    </row>
    <row r="7" spans="1:37" ht="21" customHeight="1">
      <c r="A7" s="255" t="s">
        <v>362</v>
      </c>
      <c r="B7" s="256" t="s">
        <v>363</v>
      </c>
      <c r="C7" s="257" t="s">
        <v>364</v>
      </c>
      <c r="D7" s="258">
        <v>1</v>
      </c>
      <c r="E7" s="258">
        <v>2</v>
      </c>
      <c r="F7" s="258">
        <v>3</v>
      </c>
      <c r="G7" s="258">
        <v>4</v>
      </c>
      <c r="H7" s="258">
        <v>5</v>
      </c>
      <c r="I7" s="258">
        <v>6</v>
      </c>
      <c r="J7" s="258">
        <v>7</v>
      </c>
      <c r="K7" s="259">
        <v>8</v>
      </c>
      <c r="L7" s="258">
        <v>9</v>
      </c>
      <c r="M7" s="258">
        <v>10</v>
      </c>
      <c r="N7" s="258">
        <v>11</v>
      </c>
      <c r="O7" s="258">
        <v>12</v>
      </c>
      <c r="P7" s="258">
        <v>13</v>
      </c>
      <c r="Q7" s="258">
        <v>14</v>
      </c>
      <c r="R7" s="259">
        <v>15</v>
      </c>
      <c r="S7" s="258">
        <v>16</v>
      </c>
      <c r="T7" s="258">
        <v>17</v>
      </c>
      <c r="U7" s="258">
        <v>18</v>
      </c>
      <c r="V7" s="258">
        <v>19</v>
      </c>
      <c r="W7" s="258">
        <v>20</v>
      </c>
      <c r="X7" s="258">
        <v>21</v>
      </c>
      <c r="Y7" s="259">
        <v>22</v>
      </c>
      <c r="Z7" s="258">
        <v>23</v>
      </c>
      <c r="AA7" s="258">
        <v>24</v>
      </c>
      <c r="AB7" s="258">
        <v>25</v>
      </c>
      <c r="AC7" s="258">
        <v>26</v>
      </c>
      <c r="AD7" s="258">
        <v>27</v>
      </c>
      <c r="AE7" s="260">
        <v>28</v>
      </c>
      <c r="AF7" s="261" t="s">
        <v>365</v>
      </c>
      <c r="AG7" s="262" t="s">
        <v>366</v>
      </c>
      <c r="AH7" s="263" t="s">
        <v>367</v>
      </c>
      <c r="AI7" s="264" t="s">
        <v>368</v>
      </c>
      <c r="AJ7" s="237"/>
      <c r="AK7" s="237"/>
    </row>
    <row r="8" spans="1:37" ht="21" customHeight="1" thickBot="1">
      <c r="A8" s="265"/>
      <c r="B8" s="266"/>
      <c r="C8" s="267"/>
      <c r="D8" s="355" t="s">
        <v>434</v>
      </c>
      <c r="E8" s="355" t="s">
        <v>435</v>
      </c>
      <c r="F8" s="355" t="s">
        <v>436</v>
      </c>
      <c r="G8" s="355" t="s">
        <v>437</v>
      </c>
      <c r="H8" s="355" t="s">
        <v>7</v>
      </c>
      <c r="I8" s="355" t="s">
        <v>438</v>
      </c>
      <c r="J8" s="355" t="s">
        <v>439</v>
      </c>
      <c r="K8" s="355" t="s">
        <v>434</v>
      </c>
      <c r="L8" s="355" t="s">
        <v>435</v>
      </c>
      <c r="M8" s="355" t="s">
        <v>436</v>
      </c>
      <c r="N8" s="355" t="s">
        <v>437</v>
      </c>
      <c r="O8" s="355" t="s">
        <v>7</v>
      </c>
      <c r="P8" s="355" t="s">
        <v>438</v>
      </c>
      <c r="Q8" s="355" t="s">
        <v>439</v>
      </c>
      <c r="R8" s="355" t="s">
        <v>434</v>
      </c>
      <c r="S8" s="355" t="s">
        <v>435</v>
      </c>
      <c r="T8" s="355" t="s">
        <v>436</v>
      </c>
      <c r="U8" s="355" t="s">
        <v>437</v>
      </c>
      <c r="V8" s="355" t="s">
        <v>7</v>
      </c>
      <c r="W8" s="355" t="s">
        <v>438</v>
      </c>
      <c r="X8" s="355" t="s">
        <v>439</v>
      </c>
      <c r="Y8" s="355" t="s">
        <v>434</v>
      </c>
      <c r="Z8" s="355" t="s">
        <v>435</v>
      </c>
      <c r="AA8" s="355" t="s">
        <v>436</v>
      </c>
      <c r="AB8" s="355" t="s">
        <v>437</v>
      </c>
      <c r="AC8" s="355" t="s">
        <v>7</v>
      </c>
      <c r="AD8" s="355" t="s">
        <v>438</v>
      </c>
      <c r="AE8" s="355" t="s">
        <v>439</v>
      </c>
      <c r="AF8" s="268" t="s">
        <v>369</v>
      </c>
      <c r="AG8" s="269" t="s">
        <v>370</v>
      </c>
      <c r="AH8" s="270" t="s">
        <v>371</v>
      </c>
      <c r="AI8" s="271"/>
      <c r="AJ8" s="237"/>
      <c r="AK8" s="237"/>
    </row>
    <row r="9" spans="1:37" ht="21" customHeight="1">
      <c r="A9" s="350"/>
      <c r="B9" s="356"/>
      <c r="C9" s="351"/>
      <c r="D9" s="361"/>
      <c r="E9" s="361"/>
      <c r="F9" s="361"/>
      <c r="G9" s="361"/>
      <c r="H9" s="361"/>
      <c r="I9" s="361"/>
      <c r="J9" s="356"/>
      <c r="K9" s="350"/>
      <c r="L9" s="356"/>
      <c r="M9" s="356"/>
      <c r="N9" s="356"/>
      <c r="O9" s="356"/>
      <c r="P9" s="356"/>
      <c r="Q9" s="356"/>
      <c r="R9" s="350"/>
      <c r="S9" s="356"/>
      <c r="T9" s="356"/>
      <c r="U9" s="356"/>
      <c r="V9" s="356"/>
      <c r="W9" s="356"/>
      <c r="X9" s="356"/>
      <c r="Y9" s="350"/>
      <c r="Z9" s="356"/>
      <c r="AA9" s="356"/>
      <c r="AB9" s="356"/>
      <c r="AC9" s="356"/>
      <c r="AD9" s="356"/>
      <c r="AE9" s="359"/>
      <c r="AF9" s="272"/>
      <c r="AG9" s="273"/>
      <c r="AH9" s="254"/>
      <c r="AI9" s="274"/>
      <c r="AJ9" s="237"/>
      <c r="AK9" s="237"/>
    </row>
    <row r="10" spans="1:37" ht="21" customHeight="1">
      <c r="A10" s="352"/>
      <c r="B10" s="357"/>
      <c r="C10" s="358"/>
      <c r="D10" s="352"/>
      <c r="E10" s="357"/>
      <c r="F10" s="357"/>
      <c r="G10" s="357"/>
      <c r="H10" s="357"/>
      <c r="I10" s="357"/>
      <c r="J10" s="357"/>
      <c r="K10" s="352"/>
      <c r="L10" s="357"/>
      <c r="M10" s="357"/>
      <c r="N10" s="357"/>
      <c r="O10" s="357"/>
      <c r="P10" s="357"/>
      <c r="Q10" s="357"/>
      <c r="R10" s="352"/>
      <c r="S10" s="357"/>
      <c r="T10" s="357"/>
      <c r="U10" s="357"/>
      <c r="V10" s="357"/>
      <c r="W10" s="357"/>
      <c r="X10" s="357"/>
      <c r="Y10" s="352"/>
      <c r="Z10" s="357"/>
      <c r="AA10" s="357"/>
      <c r="AB10" s="357"/>
      <c r="AC10" s="357"/>
      <c r="AD10" s="357"/>
      <c r="AE10" s="360"/>
      <c r="AF10" s="276"/>
      <c r="AG10" s="277"/>
      <c r="AH10" s="277"/>
      <c r="AI10" s="274"/>
      <c r="AJ10" s="237"/>
      <c r="AK10" s="237"/>
    </row>
    <row r="11" spans="1:37" ht="21" customHeight="1">
      <c r="A11" s="352"/>
      <c r="B11" s="357"/>
      <c r="C11" s="358"/>
      <c r="D11" s="362"/>
      <c r="E11" s="362"/>
      <c r="F11" s="362"/>
      <c r="G11" s="362"/>
      <c r="H11" s="362"/>
      <c r="I11" s="362"/>
      <c r="J11" s="357"/>
      <c r="K11" s="352"/>
      <c r="L11" s="357"/>
      <c r="M11" s="357"/>
      <c r="N11" s="357"/>
      <c r="O11" s="357"/>
      <c r="P11" s="357"/>
      <c r="Q11" s="357"/>
      <c r="R11" s="352"/>
      <c r="S11" s="357"/>
      <c r="T11" s="357"/>
      <c r="U11" s="357"/>
      <c r="V11" s="357"/>
      <c r="W11" s="357"/>
      <c r="X11" s="357"/>
      <c r="Y11" s="352"/>
      <c r="Z11" s="357"/>
      <c r="AA11" s="357"/>
      <c r="AB11" s="357"/>
      <c r="AC11" s="357"/>
      <c r="AD11" s="357"/>
      <c r="AE11" s="360"/>
      <c r="AF11" s="276"/>
      <c r="AG11" s="277"/>
      <c r="AH11" s="277"/>
      <c r="AI11" s="274"/>
      <c r="AJ11" s="237"/>
      <c r="AK11" s="237"/>
    </row>
    <row r="12" spans="1:37" ht="21" customHeight="1">
      <c r="A12" s="352"/>
      <c r="B12" s="357"/>
      <c r="C12" s="358"/>
      <c r="D12" s="357"/>
      <c r="E12" s="357"/>
      <c r="F12" s="357"/>
      <c r="G12" s="357"/>
      <c r="H12" s="357"/>
      <c r="I12" s="258"/>
      <c r="J12" s="258"/>
      <c r="K12" s="259"/>
      <c r="L12" s="258"/>
      <c r="M12" s="258"/>
      <c r="N12" s="258"/>
      <c r="O12" s="258"/>
      <c r="P12" s="258"/>
      <c r="Q12" s="258"/>
      <c r="R12" s="259"/>
      <c r="S12" s="258"/>
      <c r="T12" s="258"/>
      <c r="U12" s="258"/>
      <c r="V12" s="258"/>
      <c r="W12" s="258"/>
      <c r="X12" s="258"/>
      <c r="Y12" s="259"/>
      <c r="Z12" s="258"/>
      <c r="AA12" s="258"/>
      <c r="AB12" s="258"/>
      <c r="AC12" s="258"/>
      <c r="AD12" s="258"/>
      <c r="AE12" s="260"/>
      <c r="AF12" s="276"/>
      <c r="AG12" s="277"/>
      <c r="AH12" s="277"/>
      <c r="AI12" s="274"/>
      <c r="AJ12" s="237"/>
      <c r="AK12" s="237"/>
    </row>
    <row r="13" spans="1:37" ht="21" customHeight="1">
      <c r="A13" s="352"/>
      <c r="B13" s="357"/>
      <c r="C13" s="358"/>
      <c r="D13" s="357"/>
      <c r="E13" s="357"/>
      <c r="F13" s="357"/>
      <c r="G13" s="357"/>
      <c r="H13" s="357"/>
      <c r="I13" s="258"/>
      <c r="J13" s="258"/>
      <c r="K13" s="259"/>
      <c r="L13" s="258"/>
      <c r="M13" s="258"/>
      <c r="N13" s="258"/>
      <c r="O13" s="258"/>
      <c r="P13" s="258"/>
      <c r="Q13" s="258"/>
      <c r="R13" s="259"/>
      <c r="S13" s="258"/>
      <c r="T13" s="258"/>
      <c r="U13" s="258"/>
      <c r="V13" s="258"/>
      <c r="W13" s="258"/>
      <c r="X13" s="258"/>
      <c r="Y13" s="259"/>
      <c r="Z13" s="258"/>
      <c r="AA13" s="258"/>
      <c r="AB13" s="258"/>
      <c r="AC13" s="258"/>
      <c r="AD13" s="258"/>
      <c r="AE13" s="260"/>
      <c r="AF13" s="276"/>
      <c r="AG13" s="277"/>
      <c r="AH13" s="277"/>
      <c r="AI13" s="274"/>
      <c r="AJ13" s="237"/>
      <c r="AK13" s="237"/>
    </row>
    <row r="14" spans="1:37" ht="21" customHeight="1">
      <c r="A14" s="352"/>
      <c r="B14" s="357"/>
      <c r="C14" s="358"/>
      <c r="D14" s="357"/>
      <c r="E14" s="357"/>
      <c r="F14" s="357"/>
      <c r="G14" s="357"/>
      <c r="H14" s="357"/>
      <c r="I14" s="357"/>
      <c r="J14" s="357"/>
      <c r="K14" s="259"/>
      <c r="L14" s="258"/>
      <c r="M14" s="258"/>
      <c r="N14" s="258"/>
      <c r="O14" s="258"/>
      <c r="P14" s="258"/>
      <c r="Q14" s="258"/>
      <c r="R14" s="259"/>
      <c r="S14" s="258"/>
      <c r="T14" s="258"/>
      <c r="U14" s="258"/>
      <c r="V14" s="258"/>
      <c r="W14" s="258"/>
      <c r="X14" s="258"/>
      <c r="Y14" s="259"/>
      <c r="Z14" s="258"/>
      <c r="AA14" s="258"/>
      <c r="AB14" s="258"/>
      <c r="AC14" s="258"/>
      <c r="AD14" s="258"/>
      <c r="AE14" s="260"/>
      <c r="AF14" s="276"/>
      <c r="AG14" s="277"/>
      <c r="AH14" s="277"/>
      <c r="AI14" s="274"/>
      <c r="AJ14" s="237"/>
      <c r="AK14" s="237"/>
    </row>
    <row r="15" spans="1:37" ht="21" customHeight="1">
      <c r="A15" s="352"/>
      <c r="B15" s="357"/>
      <c r="C15" s="358"/>
      <c r="D15" s="357"/>
      <c r="E15" s="357"/>
      <c r="F15" s="357"/>
      <c r="G15" s="357"/>
      <c r="H15" s="357"/>
      <c r="I15" s="357"/>
      <c r="J15" s="357"/>
      <c r="K15" s="259"/>
      <c r="L15" s="258"/>
      <c r="M15" s="258"/>
      <c r="N15" s="258"/>
      <c r="O15" s="258"/>
      <c r="P15" s="258"/>
      <c r="Q15" s="258"/>
      <c r="R15" s="259"/>
      <c r="S15" s="258"/>
      <c r="T15" s="258"/>
      <c r="U15" s="258"/>
      <c r="V15" s="258"/>
      <c r="W15" s="258"/>
      <c r="X15" s="258"/>
      <c r="Y15" s="259"/>
      <c r="Z15" s="258"/>
      <c r="AA15" s="258"/>
      <c r="AB15" s="258"/>
      <c r="AC15" s="258"/>
      <c r="AD15" s="258"/>
      <c r="AE15" s="260"/>
      <c r="AF15" s="276"/>
      <c r="AG15" s="277"/>
      <c r="AH15" s="277"/>
      <c r="AI15" s="274"/>
      <c r="AJ15" s="237"/>
      <c r="AK15" s="237"/>
    </row>
    <row r="16" spans="1:37" ht="21" customHeight="1">
      <c r="A16" s="352"/>
      <c r="B16" s="357"/>
      <c r="C16" s="358"/>
      <c r="D16" s="357"/>
      <c r="E16" s="357"/>
      <c r="F16" s="357"/>
      <c r="G16" s="357"/>
      <c r="H16" s="357"/>
      <c r="I16" s="357"/>
      <c r="J16" s="357"/>
      <c r="K16" s="259"/>
      <c r="L16" s="258"/>
      <c r="M16" s="258"/>
      <c r="N16" s="258"/>
      <c r="O16" s="258"/>
      <c r="P16" s="258"/>
      <c r="Q16" s="258"/>
      <c r="R16" s="259"/>
      <c r="S16" s="258"/>
      <c r="T16" s="258"/>
      <c r="U16" s="258"/>
      <c r="V16" s="258"/>
      <c r="W16" s="258"/>
      <c r="X16" s="258"/>
      <c r="Y16" s="259"/>
      <c r="Z16" s="258"/>
      <c r="AA16" s="258"/>
      <c r="AB16" s="258"/>
      <c r="AC16" s="258"/>
      <c r="AD16" s="258"/>
      <c r="AE16" s="260"/>
      <c r="AF16" s="276"/>
      <c r="AG16" s="277"/>
      <c r="AH16" s="277"/>
      <c r="AI16" s="274"/>
      <c r="AJ16" s="237"/>
      <c r="AK16" s="237"/>
    </row>
    <row r="17" spans="1:37" ht="21" customHeight="1">
      <c r="A17" s="352"/>
      <c r="B17" s="357"/>
      <c r="C17" s="358"/>
      <c r="D17" s="357"/>
      <c r="E17" s="357"/>
      <c r="F17" s="357"/>
      <c r="G17" s="357"/>
      <c r="H17" s="357"/>
      <c r="I17" s="357"/>
      <c r="J17" s="357"/>
      <c r="K17" s="259"/>
      <c r="L17" s="258"/>
      <c r="M17" s="258"/>
      <c r="N17" s="258"/>
      <c r="O17" s="258"/>
      <c r="P17" s="258"/>
      <c r="Q17" s="258"/>
      <c r="R17" s="259"/>
      <c r="S17" s="258"/>
      <c r="T17" s="258"/>
      <c r="U17" s="258"/>
      <c r="V17" s="258"/>
      <c r="W17" s="258"/>
      <c r="X17" s="258"/>
      <c r="Y17" s="259"/>
      <c r="Z17" s="258"/>
      <c r="AA17" s="258"/>
      <c r="AB17" s="278"/>
      <c r="AC17" s="258"/>
      <c r="AD17" s="258"/>
      <c r="AE17" s="260"/>
      <c r="AF17" s="276"/>
      <c r="AG17" s="277"/>
      <c r="AH17" s="277"/>
      <c r="AI17" s="274"/>
      <c r="AJ17" s="237"/>
      <c r="AK17" s="237"/>
    </row>
    <row r="18" spans="1:37" ht="21" customHeight="1">
      <c r="A18" s="352"/>
      <c r="B18" s="357"/>
      <c r="C18" s="358"/>
      <c r="D18" s="258"/>
      <c r="E18" s="258"/>
      <c r="F18" s="357"/>
      <c r="G18" s="357"/>
      <c r="H18" s="258"/>
      <c r="I18" s="258"/>
      <c r="J18" s="258"/>
      <c r="K18" s="259"/>
      <c r="L18" s="258"/>
      <c r="M18" s="258"/>
      <c r="N18" s="258"/>
      <c r="O18" s="258"/>
      <c r="P18" s="258"/>
      <c r="Q18" s="258"/>
      <c r="R18" s="259"/>
      <c r="S18" s="258"/>
      <c r="T18" s="258"/>
      <c r="U18" s="258"/>
      <c r="V18" s="258"/>
      <c r="W18" s="258"/>
      <c r="X18" s="258"/>
      <c r="Y18" s="259"/>
      <c r="Z18" s="258"/>
      <c r="AA18" s="258"/>
      <c r="AB18" s="258"/>
      <c r="AC18" s="258"/>
      <c r="AD18" s="258"/>
      <c r="AE18" s="260"/>
      <c r="AF18" s="276"/>
      <c r="AG18" s="277"/>
      <c r="AH18" s="277"/>
      <c r="AI18" s="274"/>
      <c r="AJ18" s="237"/>
      <c r="AK18" s="237"/>
    </row>
    <row r="19" spans="1:37" ht="21" customHeight="1">
      <c r="A19" s="259"/>
      <c r="B19" s="258"/>
      <c r="C19" s="275"/>
      <c r="D19" s="258"/>
      <c r="E19" s="258"/>
      <c r="F19" s="357"/>
      <c r="G19" s="357"/>
      <c r="H19" s="258"/>
      <c r="I19" s="258"/>
      <c r="J19" s="258"/>
      <c r="K19" s="259"/>
      <c r="L19" s="258"/>
      <c r="M19" s="258"/>
      <c r="N19" s="258"/>
      <c r="O19" s="258"/>
      <c r="P19" s="258"/>
      <c r="Q19" s="258"/>
      <c r="R19" s="259"/>
      <c r="S19" s="258"/>
      <c r="T19" s="258"/>
      <c r="U19" s="258"/>
      <c r="V19" s="258"/>
      <c r="W19" s="258"/>
      <c r="X19" s="258"/>
      <c r="Y19" s="259"/>
      <c r="Z19" s="258"/>
      <c r="AA19" s="258"/>
      <c r="AB19" s="258"/>
      <c r="AC19" s="258"/>
      <c r="AD19" s="258"/>
      <c r="AE19" s="260"/>
      <c r="AF19" s="276"/>
      <c r="AG19" s="277"/>
      <c r="AH19" s="277"/>
      <c r="AI19" s="274"/>
      <c r="AJ19" s="237"/>
      <c r="AK19" s="237"/>
    </row>
    <row r="20" spans="1:37" ht="21" customHeight="1">
      <c r="A20" s="259"/>
      <c r="B20" s="258"/>
      <c r="C20" s="275"/>
      <c r="D20" s="258"/>
      <c r="E20" s="258"/>
      <c r="F20" s="258"/>
      <c r="G20" s="258"/>
      <c r="H20" s="258"/>
      <c r="I20" s="258"/>
      <c r="J20" s="258"/>
      <c r="K20" s="259"/>
      <c r="L20" s="258"/>
      <c r="M20" s="258"/>
      <c r="N20" s="258"/>
      <c r="O20" s="258"/>
      <c r="P20" s="258"/>
      <c r="Q20" s="258"/>
      <c r="R20" s="259"/>
      <c r="S20" s="258"/>
      <c r="T20" s="258"/>
      <c r="U20" s="258"/>
      <c r="V20" s="258"/>
      <c r="W20" s="258"/>
      <c r="X20" s="258"/>
      <c r="Y20" s="259"/>
      <c r="Z20" s="258"/>
      <c r="AA20" s="258"/>
      <c r="AB20" s="258"/>
      <c r="AC20" s="258"/>
      <c r="AD20" s="258"/>
      <c r="AE20" s="260"/>
      <c r="AF20" s="276"/>
      <c r="AG20" s="277"/>
      <c r="AH20" s="277"/>
      <c r="AI20" s="274"/>
      <c r="AJ20" s="237"/>
      <c r="AK20" s="237"/>
    </row>
    <row r="21" spans="1:37" ht="21" customHeight="1" thickBot="1">
      <c r="A21" s="410"/>
      <c r="B21" s="411"/>
      <c r="C21" s="412"/>
      <c r="D21" s="411"/>
      <c r="E21" s="411"/>
      <c r="F21" s="411"/>
      <c r="G21" s="411"/>
      <c r="H21" s="411"/>
      <c r="I21" s="411"/>
      <c r="J21" s="411"/>
      <c r="K21" s="410"/>
      <c r="L21" s="411"/>
      <c r="M21" s="411"/>
      <c r="N21" s="411"/>
      <c r="O21" s="411"/>
      <c r="P21" s="411"/>
      <c r="Q21" s="411"/>
      <c r="R21" s="410"/>
      <c r="S21" s="411"/>
      <c r="T21" s="411"/>
      <c r="U21" s="411"/>
      <c r="V21" s="411"/>
      <c r="W21" s="411"/>
      <c r="X21" s="411"/>
      <c r="Y21" s="410"/>
      <c r="Z21" s="411"/>
      <c r="AA21" s="411"/>
      <c r="AB21" s="411"/>
      <c r="AC21" s="411"/>
      <c r="AD21" s="411"/>
      <c r="AE21" s="413"/>
      <c r="AF21" s="414"/>
      <c r="AG21" s="415"/>
      <c r="AH21" s="274"/>
      <c r="AI21" s="274"/>
      <c r="AJ21" s="237"/>
      <c r="AK21" s="237"/>
    </row>
    <row r="22" spans="1:37" ht="21" customHeight="1" thickBot="1" thickTop="1">
      <c r="A22" s="590" t="s">
        <v>22</v>
      </c>
      <c r="B22" s="591"/>
      <c r="C22" s="592"/>
      <c r="D22" s="416"/>
      <c r="E22" s="416"/>
      <c r="F22" s="416"/>
      <c r="G22" s="416"/>
      <c r="H22" s="416"/>
      <c r="I22" s="416"/>
      <c r="J22" s="416"/>
      <c r="K22" s="417"/>
      <c r="L22" s="416"/>
      <c r="M22" s="416"/>
      <c r="N22" s="416"/>
      <c r="O22" s="416"/>
      <c r="P22" s="416"/>
      <c r="Q22" s="416"/>
      <c r="R22" s="417"/>
      <c r="S22" s="416"/>
      <c r="T22" s="416"/>
      <c r="U22" s="416"/>
      <c r="V22" s="416"/>
      <c r="W22" s="416"/>
      <c r="X22" s="416"/>
      <c r="Y22" s="417"/>
      <c r="Z22" s="416"/>
      <c r="AA22" s="416"/>
      <c r="AB22" s="416"/>
      <c r="AC22" s="416"/>
      <c r="AD22" s="416"/>
      <c r="AE22" s="418"/>
      <c r="AF22" s="419"/>
      <c r="AG22" s="420"/>
      <c r="AH22" s="421">
        <f>SUM(AH9:AH21)</f>
        <v>0</v>
      </c>
      <c r="AI22" s="271"/>
      <c r="AJ22" s="237"/>
      <c r="AK22" s="237"/>
    </row>
    <row r="23" spans="1:38" ht="15.75" customHeight="1">
      <c r="A23" s="239" t="s">
        <v>372</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79"/>
      <c r="AI23" s="280"/>
      <c r="AJ23" s="280"/>
      <c r="AK23" s="237"/>
      <c r="AL23" s="237"/>
    </row>
    <row r="24" spans="1:38" ht="15.75" customHeight="1">
      <c r="A24" s="240" t="s">
        <v>441</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39"/>
      <c r="AD24" s="239"/>
      <c r="AE24" s="239"/>
      <c r="AF24" s="239"/>
      <c r="AG24" s="239"/>
      <c r="AH24" s="279"/>
      <c r="AI24" s="280"/>
      <c r="AJ24" s="280"/>
      <c r="AK24" s="237"/>
      <c r="AL24" s="237"/>
    </row>
    <row r="25" spans="1:38" ht="15.75" customHeight="1">
      <c r="A25" s="493" t="s">
        <v>593</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39"/>
      <c r="AD25" s="239"/>
      <c r="AE25" s="239"/>
      <c r="AF25" s="239"/>
      <c r="AG25" s="239"/>
      <c r="AH25" s="279"/>
      <c r="AI25" s="280"/>
      <c r="AJ25" s="280"/>
      <c r="AK25" s="237"/>
      <c r="AL25" s="237"/>
    </row>
    <row r="26" spans="1:38" ht="15.75" customHeight="1">
      <c r="A26" s="282"/>
      <c r="B26" s="281"/>
      <c r="C26" s="240" t="s">
        <v>373</v>
      </c>
      <c r="D26" s="282"/>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39"/>
      <c r="AD26" s="239"/>
      <c r="AE26" s="239"/>
      <c r="AF26" s="239"/>
      <c r="AG26" s="239"/>
      <c r="AH26" s="279"/>
      <c r="AI26" s="280"/>
      <c r="AJ26" s="280"/>
      <c r="AK26" s="237"/>
      <c r="AL26" s="237"/>
    </row>
    <row r="27" spans="1:38" ht="15.75" customHeight="1">
      <c r="A27" s="282"/>
      <c r="B27" s="281"/>
      <c r="D27" s="282"/>
      <c r="E27" s="281"/>
      <c r="F27" s="281"/>
      <c r="G27" s="281"/>
      <c r="H27" s="281"/>
      <c r="I27" s="281"/>
      <c r="K27" s="281"/>
      <c r="L27" s="281"/>
      <c r="M27" s="281"/>
      <c r="N27" s="281"/>
      <c r="O27" s="281"/>
      <c r="P27" s="281"/>
      <c r="Q27" s="240" t="s">
        <v>374</v>
      </c>
      <c r="R27" s="281"/>
      <c r="S27" s="281"/>
      <c r="T27" s="281"/>
      <c r="U27" s="281"/>
      <c r="V27" s="281"/>
      <c r="W27" s="281"/>
      <c r="X27" s="281"/>
      <c r="Y27" s="281"/>
      <c r="Z27" s="281"/>
      <c r="AA27" s="281"/>
      <c r="AB27" s="281"/>
      <c r="AC27" s="239"/>
      <c r="AD27" s="239"/>
      <c r="AE27" s="239"/>
      <c r="AF27" s="239"/>
      <c r="AG27" s="239"/>
      <c r="AH27" s="279"/>
      <c r="AI27" s="280"/>
      <c r="AJ27" s="280"/>
      <c r="AK27" s="237"/>
      <c r="AL27" s="237"/>
    </row>
    <row r="28" spans="1:38" ht="15.75" customHeight="1">
      <c r="A28" s="494" t="s">
        <v>594</v>
      </c>
      <c r="B28" s="281"/>
      <c r="D28" s="282"/>
      <c r="E28" s="281"/>
      <c r="F28" s="281"/>
      <c r="G28" s="281"/>
      <c r="H28" s="281"/>
      <c r="I28" s="281"/>
      <c r="K28" s="281"/>
      <c r="L28" s="281"/>
      <c r="M28" s="281"/>
      <c r="N28" s="281"/>
      <c r="O28" s="281"/>
      <c r="P28" s="281"/>
      <c r="Q28" s="240"/>
      <c r="R28" s="281"/>
      <c r="S28" s="281"/>
      <c r="T28" s="281"/>
      <c r="U28" s="281"/>
      <c r="V28" s="281"/>
      <c r="W28" s="281"/>
      <c r="X28" s="281"/>
      <c r="Y28" s="281"/>
      <c r="Z28" s="281"/>
      <c r="AA28" s="281"/>
      <c r="AB28" s="281"/>
      <c r="AC28" s="239"/>
      <c r="AD28" s="239"/>
      <c r="AE28" s="239"/>
      <c r="AF28" s="239"/>
      <c r="AG28" s="239"/>
      <c r="AH28" s="279"/>
      <c r="AI28" s="280"/>
      <c r="AJ28" s="280"/>
      <c r="AK28" s="237"/>
      <c r="AL28" s="237"/>
    </row>
    <row r="29" spans="1:38" ht="15.75" customHeight="1">
      <c r="A29" s="493" t="s">
        <v>595</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0"/>
      <c r="AI29" s="280"/>
      <c r="AJ29" s="280"/>
      <c r="AK29" s="237"/>
      <c r="AL29" s="237"/>
    </row>
    <row r="30" spans="1:38" ht="15.75" customHeight="1">
      <c r="A30" s="283"/>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0"/>
      <c r="AI30" s="280"/>
      <c r="AJ30" s="280"/>
      <c r="AK30" s="237"/>
      <c r="AL30" s="237"/>
    </row>
    <row r="31" spans="1:38" ht="15.75" customHeight="1">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I31" s="237"/>
      <c r="AJ31" s="237"/>
      <c r="AK31" s="237"/>
      <c r="AL31" s="237"/>
    </row>
    <row r="32" spans="1:38" ht="18" customHeight="1">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row>
    <row r="33" spans="1:38" ht="18" customHeight="1">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38" ht="18"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row>
    <row r="35" spans="1:38" ht="18"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row>
    <row r="36" spans="1:38" ht="18"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X38"/>
  <sheetViews>
    <sheetView tabSelected="1" view="pageBreakPreview" zoomScale="55" zoomScaleSheetLayoutView="55" zoomScalePageLayoutView="0" workbookViewId="0" topLeftCell="B1">
      <selection activeCell="L11" sqref="L11"/>
    </sheetView>
  </sheetViews>
  <sheetFormatPr defaultColWidth="9.00390625" defaultRowHeight="13.5"/>
  <cols>
    <col min="1" max="1" width="0" style="64" hidden="1" customWidth="1"/>
    <col min="2" max="2" width="5.375" style="64" customWidth="1"/>
    <col min="3" max="3" width="11.125" style="64" customWidth="1"/>
    <col min="4" max="4" width="3.125" style="64" customWidth="1"/>
    <col min="5" max="5" width="14.50390625" style="64" customWidth="1"/>
    <col min="6" max="6" width="77.00390625" style="64" customWidth="1"/>
    <col min="7" max="7" width="18.875" style="64" customWidth="1"/>
    <col min="8" max="8" width="16.50390625" style="65" bestFit="1" customWidth="1"/>
    <col min="9" max="16384" width="8.875" style="64" customWidth="1"/>
  </cols>
  <sheetData>
    <row r="1" spans="1:10" ht="13.5" customHeight="1" thickBot="1">
      <c r="A1" s="103"/>
      <c r="B1" s="637" t="s">
        <v>599</v>
      </c>
      <c r="C1" s="638"/>
      <c r="D1" s="638"/>
      <c r="E1" s="639"/>
      <c r="F1" s="103"/>
      <c r="G1" s="103"/>
      <c r="H1" s="423"/>
      <c r="I1" s="103"/>
      <c r="J1" s="103"/>
    </row>
    <row r="2" spans="1:10" ht="33.75" customHeight="1" thickBot="1">
      <c r="A2" s="103"/>
      <c r="B2" s="640"/>
      <c r="C2" s="641"/>
      <c r="D2" s="641"/>
      <c r="E2" s="642"/>
      <c r="F2" s="73"/>
      <c r="G2" s="306" t="s">
        <v>176</v>
      </c>
      <c r="H2" s="423"/>
      <c r="I2" s="103"/>
      <c r="J2" s="103"/>
    </row>
    <row r="3" spans="1:10" ht="14.25" customHeight="1" thickBot="1" thickTop="1">
      <c r="A3" s="103"/>
      <c r="B3" s="643"/>
      <c r="C3" s="644"/>
      <c r="D3" s="644"/>
      <c r="E3" s="645"/>
      <c r="F3" s="73"/>
      <c r="G3" s="599" t="str">
        <f>IF('施設区分'!Q13&lt;70,IF('施設区分'!Q12="１．特別区・市・西多摩","①",IF('施設区分'!Q12="２．島しょ地域","③","エラー")),IF('施設区分'!Q12="１．特別区・市・西多摩","②",IF('施設区分'!Q12="２．島しょ地域","④","エラー")))</f>
        <v>②</v>
      </c>
      <c r="H3" s="423"/>
      <c r="I3" s="103"/>
      <c r="J3" s="103"/>
    </row>
    <row r="4" spans="1:10" ht="22.5" customHeight="1" thickBot="1">
      <c r="A4" s="103"/>
      <c r="B4" s="628" t="s">
        <v>600</v>
      </c>
      <c r="C4" s="628"/>
      <c r="D4" s="628"/>
      <c r="E4" s="628"/>
      <c r="F4" s="628"/>
      <c r="G4" s="600"/>
      <c r="H4" s="423"/>
      <c r="I4" s="103"/>
      <c r="J4" s="103"/>
    </row>
    <row r="5" spans="1:10" ht="14.25">
      <c r="A5" s="103"/>
      <c r="B5" s="74"/>
      <c r="C5" s="74"/>
      <c r="D5" s="74"/>
      <c r="E5" s="74"/>
      <c r="F5" s="74"/>
      <c r="G5" s="103"/>
      <c r="H5" s="423"/>
      <c r="I5" s="103"/>
      <c r="J5" s="103"/>
    </row>
    <row r="6" spans="1:10" ht="15" thickBot="1">
      <c r="A6" s="103"/>
      <c r="B6" s="75" t="s">
        <v>54</v>
      </c>
      <c r="C6" s="75"/>
      <c r="D6" s="75"/>
      <c r="E6" s="75"/>
      <c r="F6" s="75"/>
      <c r="G6" s="103"/>
      <c r="H6" s="423"/>
      <c r="I6" s="103"/>
      <c r="J6" s="103"/>
    </row>
    <row r="7" spans="1:10" ht="30" customHeight="1">
      <c r="A7" s="103"/>
      <c r="B7" s="629" t="s">
        <v>133</v>
      </c>
      <c r="C7" s="631" t="s">
        <v>16</v>
      </c>
      <c r="D7" s="632"/>
      <c r="E7" s="633"/>
      <c r="F7" s="631" t="s">
        <v>19</v>
      </c>
      <c r="G7" s="597" t="s">
        <v>139</v>
      </c>
      <c r="H7" s="625" t="s">
        <v>175</v>
      </c>
      <c r="I7" s="103"/>
      <c r="J7" s="103"/>
    </row>
    <row r="8" spans="1:10" ht="45" customHeight="1" thickBot="1">
      <c r="A8" s="103"/>
      <c r="B8" s="630"/>
      <c r="C8" s="634"/>
      <c r="D8" s="635"/>
      <c r="E8" s="636"/>
      <c r="F8" s="634"/>
      <c r="G8" s="598"/>
      <c r="H8" s="626"/>
      <c r="I8" s="103"/>
      <c r="J8" s="103"/>
    </row>
    <row r="9" spans="1:10" ht="64.5" customHeight="1" thickTop="1">
      <c r="A9" s="103"/>
      <c r="B9" s="474" t="s">
        <v>140</v>
      </c>
      <c r="C9" s="627" t="s">
        <v>17</v>
      </c>
      <c r="D9" s="612" t="s">
        <v>141</v>
      </c>
      <c r="E9" s="613"/>
      <c r="F9" s="77" t="s">
        <v>403</v>
      </c>
      <c r="G9" s="303">
        <f>IF($G$3="①",2,IF($G$3="②",2,IF($G$3="③",2,IF($G$3="④",2))))</f>
        <v>2</v>
      </c>
      <c r="H9" s="424">
        <f>'2-1'!U16</f>
        <v>2</v>
      </c>
      <c r="I9" s="103"/>
      <c r="J9" s="103"/>
    </row>
    <row r="10" spans="1:10" ht="58.5" customHeight="1">
      <c r="A10" s="103"/>
      <c r="B10" s="473" t="s">
        <v>142</v>
      </c>
      <c r="C10" s="602"/>
      <c r="D10" s="617" t="s">
        <v>143</v>
      </c>
      <c r="E10" s="618"/>
      <c r="F10" s="78" t="s">
        <v>404</v>
      </c>
      <c r="G10" s="303">
        <f>IF($G$3="①",5,IF($G$3="②",5,IF($G$3="③",5,IF($G$3="④",5))))</f>
        <v>5</v>
      </c>
      <c r="H10" s="425">
        <f>'2-2'!W24</f>
        <v>0</v>
      </c>
      <c r="I10" s="103"/>
      <c r="J10" s="103"/>
    </row>
    <row r="11" spans="1:10" ht="55.5" customHeight="1">
      <c r="A11" s="103"/>
      <c r="B11" s="473" t="s">
        <v>144</v>
      </c>
      <c r="C11" s="602"/>
      <c r="D11" s="612" t="s">
        <v>101</v>
      </c>
      <c r="E11" s="613"/>
      <c r="F11" s="78" t="s">
        <v>405</v>
      </c>
      <c r="G11" s="303">
        <f>IF($G$3="①",5,IF($G$3="②",5,IF($G$3="③",5,IF($G$3="④",5))))</f>
        <v>5</v>
      </c>
      <c r="H11" s="425">
        <f>'2-3'!AD16</f>
        <v>5</v>
      </c>
      <c r="I11" s="103"/>
      <c r="J11" s="103"/>
    </row>
    <row r="12" spans="1:10" ht="60" customHeight="1">
      <c r="A12" s="103"/>
      <c r="B12" s="473" t="s">
        <v>145</v>
      </c>
      <c r="C12" s="602"/>
      <c r="D12" s="612" t="s">
        <v>21</v>
      </c>
      <c r="E12" s="613"/>
      <c r="F12" s="79" t="s">
        <v>550</v>
      </c>
      <c r="G12" s="303">
        <f>IF($G$3="①",3,IF($G$3="②",3,IF($G$3="③",3,IF($G$3="④",3))))</f>
        <v>3</v>
      </c>
      <c r="H12" s="425">
        <f>'2-4'!AC15</f>
        <v>3</v>
      </c>
      <c r="I12" s="103"/>
      <c r="J12" s="103"/>
    </row>
    <row r="13" spans="1:10" ht="64.5" customHeight="1">
      <c r="A13" s="103"/>
      <c r="B13" s="473" t="s">
        <v>146</v>
      </c>
      <c r="C13" s="602"/>
      <c r="D13" s="617" t="s">
        <v>183</v>
      </c>
      <c r="E13" s="618"/>
      <c r="F13" s="78" t="s">
        <v>406</v>
      </c>
      <c r="G13" s="303">
        <f>IF($G$3="①",2,IF($G$3="②",2,IF($G$3="③",2,IF($G$3="④",2))))</f>
        <v>2</v>
      </c>
      <c r="H13" s="425">
        <f>'2-5'!AC14</f>
        <v>2</v>
      </c>
      <c r="I13" s="103"/>
      <c r="J13" s="103"/>
    </row>
    <row r="14" spans="1:10" ht="64.5" customHeight="1">
      <c r="A14" s="103"/>
      <c r="B14" s="473" t="s">
        <v>147</v>
      </c>
      <c r="C14" s="602"/>
      <c r="D14" s="624" t="s">
        <v>400</v>
      </c>
      <c r="E14" s="624"/>
      <c r="F14" s="78" t="s">
        <v>407</v>
      </c>
      <c r="G14" s="303">
        <f>IF($G$3="①",4,IF($G$3="②",4,IF($G$3="③",4,IF($G$3="④",4))))</f>
        <v>4</v>
      </c>
      <c r="H14" s="425">
        <f>'2-6'!U13</f>
        <v>4</v>
      </c>
      <c r="I14" s="103"/>
      <c r="J14" s="103"/>
    </row>
    <row r="15" spans="1:10" ht="55.5" customHeight="1">
      <c r="A15" s="103"/>
      <c r="B15" s="473" t="s">
        <v>148</v>
      </c>
      <c r="C15" s="602"/>
      <c r="D15" s="624" t="s">
        <v>401</v>
      </c>
      <c r="E15" s="624"/>
      <c r="F15" s="78" t="s">
        <v>408</v>
      </c>
      <c r="G15" s="303">
        <f>IF($G$3="①",3,IF($G$3="②",3,IF($G$3="③",3,IF($G$3="④",3))))</f>
        <v>3</v>
      </c>
      <c r="H15" s="425">
        <f>'2-7'!AC13</f>
        <v>3</v>
      </c>
      <c r="I15" s="103"/>
      <c r="J15" s="103"/>
    </row>
    <row r="16" spans="1:10" ht="55.5" customHeight="1">
      <c r="A16" s="103"/>
      <c r="B16" s="473" t="s">
        <v>149</v>
      </c>
      <c r="C16" s="602"/>
      <c r="D16" s="617" t="s">
        <v>402</v>
      </c>
      <c r="E16" s="618"/>
      <c r="F16" s="81" t="s">
        <v>409</v>
      </c>
      <c r="G16" s="303">
        <f>IF($G$3="①",4,IF($G$3="②",4,IF($G$3="③",4,IF($G$3="④",4))))</f>
        <v>4</v>
      </c>
      <c r="H16" s="425">
        <f>'2-8'!U13</f>
        <v>4</v>
      </c>
      <c r="I16" s="103"/>
      <c r="J16" s="103"/>
    </row>
    <row r="17" spans="1:10" ht="57" customHeight="1">
      <c r="A17" s="103"/>
      <c r="B17" s="473" t="s">
        <v>150</v>
      </c>
      <c r="C17" s="602"/>
      <c r="D17" s="610" t="s">
        <v>396</v>
      </c>
      <c r="E17" s="611"/>
      <c r="F17" s="78" t="s">
        <v>410</v>
      </c>
      <c r="G17" s="303">
        <f>IF($G$3="①",0,IF($G$3="②",0,IF($G$3="③",10,IF($G$3="④",10))))</f>
        <v>0</v>
      </c>
      <c r="H17" s="425">
        <f>'2-9'!AC14</f>
        <v>10</v>
      </c>
      <c r="I17" s="103"/>
      <c r="J17" s="103"/>
    </row>
    <row r="18" spans="1:10" ht="54" customHeight="1" thickBot="1">
      <c r="A18" s="103"/>
      <c r="B18" s="473" t="s">
        <v>151</v>
      </c>
      <c r="C18" s="602"/>
      <c r="D18" s="610"/>
      <c r="E18" s="611"/>
      <c r="F18" s="79" t="s">
        <v>551</v>
      </c>
      <c r="G18" s="401">
        <f>IF($G$3="①",0,IF($G$3="②",0,IF($G$3="③",8,IF($G$3="④",8))))</f>
        <v>0</v>
      </c>
      <c r="H18" s="426">
        <f>'2-10'!AC14</f>
        <v>8</v>
      </c>
      <c r="I18" s="103"/>
      <c r="J18" s="103"/>
    </row>
    <row r="19" spans="1:10" ht="52.5" customHeight="1">
      <c r="A19" s="103"/>
      <c r="B19" s="208" t="s">
        <v>152</v>
      </c>
      <c r="C19" s="601" t="s">
        <v>67</v>
      </c>
      <c r="D19" s="622" t="s">
        <v>153</v>
      </c>
      <c r="E19" s="623"/>
      <c r="F19" s="80" t="s">
        <v>411</v>
      </c>
      <c r="G19" s="305">
        <f>IF($G$3="①",5,IF($G$3="②",5,IF($G$3="③",5,IF($G$3="④",5))))</f>
        <v>5</v>
      </c>
      <c r="H19" s="427">
        <f>'2-11'!AC15</f>
        <v>5</v>
      </c>
      <c r="I19" s="103"/>
      <c r="J19" s="103"/>
    </row>
    <row r="20" spans="1:10" ht="64.5" customHeight="1">
      <c r="A20" s="103"/>
      <c r="B20" s="473" t="s">
        <v>154</v>
      </c>
      <c r="C20" s="602"/>
      <c r="D20" s="624" t="s">
        <v>20</v>
      </c>
      <c r="E20" s="624"/>
      <c r="F20" s="78" t="s">
        <v>412</v>
      </c>
      <c r="G20" s="303">
        <f>IF($G$3="①",5,IF($G$3="②",5,IF($G$3="③",5,IF($G$3="④",5))))</f>
        <v>5</v>
      </c>
      <c r="H20" s="425">
        <f>'2-12'!AC13</f>
        <v>5</v>
      </c>
      <c r="I20" s="103"/>
      <c r="J20" s="103"/>
    </row>
    <row r="21" spans="1:10" ht="64.5" customHeight="1">
      <c r="A21" s="103"/>
      <c r="B21" s="473" t="s">
        <v>155</v>
      </c>
      <c r="C21" s="602"/>
      <c r="D21" s="612" t="s">
        <v>156</v>
      </c>
      <c r="E21" s="613"/>
      <c r="F21" s="78" t="s">
        <v>413</v>
      </c>
      <c r="G21" s="303">
        <f>IF($G$3="①",3,IF($G$3="②",3,IF($G$3="③",3,IF($G$3="④",3))))</f>
        <v>3</v>
      </c>
      <c r="H21" s="425">
        <f>'2-13'!AC15</f>
        <v>3</v>
      </c>
      <c r="I21" s="103"/>
      <c r="J21" s="103"/>
    </row>
    <row r="22" spans="1:10" ht="45" customHeight="1">
      <c r="A22" s="103"/>
      <c r="B22" s="473" t="s">
        <v>157</v>
      </c>
      <c r="C22" s="602"/>
      <c r="D22" s="617" t="s">
        <v>217</v>
      </c>
      <c r="E22" s="618"/>
      <c r="F22" s="78" t="s">
        <v>414</v>
      </c>
      <c r="G22" s="303">
        <f>IF($G$3="①",2,IF($G$3="②",2,IF($G$3="③",2,IF($G$3="④",2))))</f>
        <v>2</v>
      </c>
      <c r="H22" s="425">
        <f>'2-14'!AC14</f>
        <v>2</v>
      </c>
      <c r="I22" s="103"/>
      <c r="J22" s="103"/>
    </row>
    <row r="23" spans="1:10" ht="64.5" customHeight="1">
      <c r="A23" s="103"/>
      <c r="B23" s="605" t="s">
        <v>158</v>
      </c>
      <c r="C23" s="602"/>
      <c r="D23" s="608" t="s">
        <v>397</v>
      </c>
      <c r="E23" s="609"/>
      <c r="F23" s="78" t="s">
        <v>552</v>
      </c>
      <c r="G23" s="303">
        <f>IF($G$3="①",10,IF($G$3="②",2,IF($G$3="③",10,IF($G$3="④",2))))</f>
        <v>2</v>
      </c>
      <c r="H23" s="649">
        <f>'2-15'!AC14</f>
        <v>2</v>
      </c>
      <c r="I23" s="103"/>
      <c r="J23" s="103"/>
    </row>
    <row r="24" spans="1:10" ht="64.5" customHeight="1">
      <c r="A24" s="103"/>
      <c r="B24" s="606"/>
      <c r="C24" s="602"/>
      <c r="D24" s="610"/>
      <c r="E24" s="611"/>
      <c r="F24" s="78" t="s">
        <v>553</v>
      </c>
      <c r="G24" s="303">
        <f>IF($G$3="①",6,IF($G$3="②",1,IF($G$3="③",6,IF($G$3="④",1))))</f>
        <v>1</v>
      </c>
      <c r="H24" s="650"/>
      <c r="I24" s="103"/>
      <c r="J24" s="103"/>
    </row>
    <row r="25" spans="1:10" ht="64.5" customHeight="1" thickBot="1">
      <c r="A25" s="103"/>
      <c r="B25" s="619"/>
      <c r="C25" s="603"/>
      <c r="D25" s="620"/>
      <c r="E25" s="621"/>
      <c r="F25" s="82" t="s">
        <v>554</v>
      </c>
      <c r="G25" s="304">
        <f>IF($G$3="①",3,IF($G$3="②",1,IF($G$3="③",3,IF($G$3="④",1))))</f>
        <v>1</v>
      </c>
      <c r="H25" s="651"/>
      <c r="I25" s="103"/>
      <c r="J25" s="103"/>
    </row>
    <row r="26" spans="1:10" ht="51" customHeight="1">
      <c r="A26" s="103"/>
      <c r="B26" s="208" t="s">
        <v>159</v>
      </c>
      <c r="C26" s="601" t="s">
        <v>102</v>
      </c>
      <c r="D26" s="604" t="s">
        <v>165</v>
      </c>
      <c r="E26" s="604"/>
      <c r="F26" s="80" t="s">
        <v>415</v>
      </c>
      <c r="G26" s="305">
        <f>IF($G$3="①",4,IF($G$3="②",2,IF($G$3="③",4,IF($G$3="④",2))))</f>
        <v>2</v>
      </c>
      <c r="H26" s="427">
        <f>'2-16'!AC13</f>
        <v>2</v>
      </c>
      <c r="I26" s="103"/>
      <c r="J26" s="103"/>
    </row>
    <row r="27" spans="1:10" ht="64.5" customHeight="1">
      <c r="A27" s="103"/>
      <c r="B27" s="605" t="s">
        <v>161</v>
      </c>
      <c r="C27" s="602"/>
      <c r="D27" s="608" t="s">
        <v>398</v>
      </c>
      <c r="E27" s="609"/>
      <c r="F27" s="78" t="s">
        <v>555</v>
      </c>
      <c r="G27" s="303">
        <f>IF($G$3="①",10,IF($G$3="②",5,IF($G$3="③",10,IF($G$3="④",5))))</f>
        <v>5</v>
      </c>
      <c r="H27" s="649">
        <f>'2-17'!AC15</f>
        <v>5</v>
      </c>
      <c r="I27" s="103"/>
      <c r="J27" s="103"/>
    </row>
    <row r="28" spans="1:10" ht="64.5" customHeight="1">
      <c r="A28" s="103"/>
      <c r="B28" s="606"/>
      <c r="C28" s="602"/>
      <c r="D28" s="610"/>
      <c r="E28" s="611"/>
      <c r="F28" s="78" t="s">
        <v>556</v>
      </c>
      <c r="G28" s="303">
        <f>IF($G$3="①",8,IF($G$3="②",4,IF($G$3="③",8,IF($G$3="④",4))))</f>
        <v>4</v>
      </c>
      <c r="H28" s="650"/>
      <c r="I28" s="103"/>
      <c r="J28" s="103"/>
    </row>
    <row r="29" spans="1:10" ht="64.5" customHeight="1">
      <c r="A29" s="103"/>
      <c r="B29" s="607"/>
      <c r="C29" s="602"/>
      <c r="D29" s="612"/>
      <c r="E29" s="613"/>
      <c r="F29" s="78" t="s">
        <v>557</v>
      </c>
      <c r="G29" s="303">
        <f>IF($G$3="①",4,IF($G$3="②",2,IF($G$3="③",4,IF($G$3="④",2))))</f>
        <v>2</v>
      </c>
      <c r="H29" s="652"/>
      <c r="I29" s="103"/>
      <c r="J29" s="103"/>
    </row>
    <row r="30" spans="1:10" ht="64.5" customHeight="1" thickBot="1">
      <c r="A30" s="103"/>
      <c r="B30" s="209" t="s">
        <v>162</v>
      </c>
      <c r="C30" s="603"/>
      <c r="D30" s="614" t="s">
        <v>399</v>
      </c>
      <c r="E30" s="615"/>
      <c r="F30" s="82" t="s">
        <v>558</v>
      </c>
      <c r="G30" s="304">
        <f>IF($G$3="①",4,IF($G$3="②",2,IF($G$3="③",4,IF($G$3="④",2))))</f>
        <v>2</v>
      </c>
      <c r="H30" s="428">
        <f>'2-18'!AC14</f>
        <v>2</v>
      </c>
      <c r="I30" s="103"/>
      <c r="J30" s="103"/>
    </row>
    <row r="31" spans="2:8" s="405" customFormat="1" ht="54" customHeight="1" thickBot="1">
      <c r="B31" s="402" t="s">
        <v>163</v>
      </c>
      <c r="C31" s="646" t="s">
        <v>506</v>
      </c>
      <c r="D31" s="646"/>
      <c r="E31" s="646"/>
      <c r="F31" s="403" t="s">
        <v>507</v>
      </c>
      <c r="G31" s="404">
        <f>IF($G$3="①",10,IF($G$3="②",5,IF($G$3="③",10,IF($G$3="④",5))))</f>
        <v>5</v>
      </c>
      <c r="H31" s="409">
        <f>'2-19'!AC14</f>
        <v>5</v>
      </c>
    </row>
    <row r="32" spans="1:8" s="405" customFormat="1" ht="54" customHeight="1" thickBot="1">
      <c r="A32" s="406"/>
      <c r="B32" s="402" t="s">
        <v>508</v>
      </c>
      <c r="C32" s="646" t="s">
        <v>509</v>
      </c>
      <c r="D32" s="646"/>
      <c r="E32" s="646"/>
      <c r="F32" s="403" t="s">
        <v>510</v>
      </c>
      <c r="G32" s="404">
        <f>IF($G$3="①",10,IF($G$3="②",5,IF($G$3="③",10,IF($G$3="④",5))))</f>
        <v>5</v>
      </c>
      <c r="H32" s="409">
        <f>'2-20'!AC13</f>
        <v>5</v>
      </c>
    </row>
    <row r="33" spans="1:8" s="405" customFormat="1" ht="54" customHeight="1" thickBot="1">
      <c r="A33" s="406"/>
      <c r="B33" s="402" t="s">
        <v>511</v>
      </c>
      <c r="C33" s="646" t="s">
        <v>512</v>
      </c>
      <c r="D33" s="646"/>
      <c r="E33" s="646"/>
      <c r="F33" s="403" t="s">
        <v>513</v>
      </c>
      <c r="G33" s="404">
        <f>IF($G$3="①",10,IF($G$3="②",5,IF($G$3="③",10,IF($G$3="④",5))))</f>
        <v>5</v>
      </c>
      <c r="H33" s="409">
        <f>'2-21'!AC13</f>
        <v>5</v>
      </c>
    </row>
    <row r="34" spans="1:24" s="408" customFormat="1" ht="54" customHeight="1" thickBot="1">
      <c r="A34" s="407"/>
      <c r="B34" s="402" t="s">
        <v>514</v>
      </c>
      <c r="C34" s="646" t="s">
        <v>515</v>
      </c>
      <c r="D34" s="646"/>
      <c r="E34" s="646"/>
      <c r="F34" s="403" t="s">
        <v>590</v>
      </c>
      <c r="G34" s="404">
        <f>IF($G$3="①",3,IF($G$3="②",3,IF($G$3="③",3,IF($G$3="④",3))))</f>
        <v>3</v>
      </c>
      <c r="H34" s="409">
        <f>'2-22'!AC13</f>
        <v>3</v>
      </c>
      <c r="I34" s="407"/>
      <c r="J34" s="407"/>
      <c r="K34" s="407"/>
      <c r="L34" s="407"/>
      <c r="M34" s="407"/>
      <c r="N34" s="407"/>
      <c r="O34" s="407"/>
      <c r="P34" s="407"/>
      <c r="Q34" s="407"/>
      <c r="R34" s="407"/>
      <c r="S34" s="407"/>
      <c r="T34" s="407"/>
      <c r="U34" s="407"/>
      <c r="V34" s="407"/>
      <c r="W34" s="407"/>
      <c r="X34" s="407"/>
    </row>
    <row r="35" spans="1:11" ht="64.5" customHeight="1" thickBot="1">
      <c r="A35" s="103"/>
      <c r="B35" s="475" t="s">
        <v>516</v>
      </c>
      <c r="C35" s="616" t="s">
        <v>166</v>
      </c>
      <c r="D35" s="616"/>
      <c r="E35" s="616"/>
      <c r="F35" s="210" t="s">
        <v>549</v>
      </c>
      <c r="G35" s="496">
        <v>-8</v>
      </c>
      <c r="H35" s="429">
        <f>G35</f>
        <v>-8</v>
      </c>
      <c r="I35" s="103"/>
      <c r="J35" s="103"/>
      <c r="K35" s="400">
        <v>0</v>
      </c>
    </row>
    <row r="36" spans="1:10" ht="24" customHeight="1" thickBot="1">
      <c r="A36" s="103"/>
      <c r="B36" s="647" t="s">
        <v>22</v>
      </c>
      <c r="C36" s="648"/>
      <c r="D36" s="648"/>
      <c r="E36" s="648"/>
      <c r="F36" s="648"/>
      <c r="G36" s="404"/>
      <c r="H36" s="422">
        <f>SUM(H9:H35)</f>
        <v>77</v>
      </c>
      <c r="I36" s="103"/>
      <c r="J36" s="103"/>
    </row>
    <row r="37" spans="1:11" ht="12.75" customHeight="1">
      <c r="A37" s="103"/>
      <c r="B37" s="76"/>
      <c r="C37" s="596" t="s">
        <v>164</v>
      </c>
      <c r="D37" s="596"/>
      <c r="E37" s="596"/>
      <c r="F37" s="596"/>
      <c r="G37" s="596"/>
      <c r="H37" s="423"/>
      <c r="I37" s="103"/>
      <c r="J37" s="103"/>
      <c r="K37" s="400">
        <v>-8</v>
      </c>
    </row>
    <row r="38" spans="1:8" ht="12.75">
      <c r="A38" s="103"/>
      <c r="B38" s="103"/>
      <c r="C38" s="103"/>
      <c r="D38" s="103"/>
      <c r="E38" s="103"/>
      <c r="F38" s="103"/>
      <c r="G38" s="103"/>
      <c r="H38" s="423"/>
    </row>
  </sheetData>
  <sheetProtection password="CC3D" sheet="1"/>
  <mergeCells count="39">
    <mergeCell ref="C31:E31"/>
    <mergeCell ref="C32:E32"/>
    <mergeCell ref="C33:E33"/>
    <mergeCell ref="C34:E34"/>
    <mergeCell ref="B36:F36"/>
    <mergeCell ref="H23:H25"/>
    <mergeCell ref="H27:H29"/>
    <mergeCell ref="B4:F4"/>
    <mergeCell ref="B7:B8"/>
    <mergeCell ref="C7:E8"/>
    <mergeCell ref="F7:F8"/>
    <mergeCell ref="D13:E13"/>
    <mergeCell ref="B1:E3"/>
    <mergeCell ref="D14:E14"/>
    <mergeCell ref="D15:E15"/>
    <mergeCell ref="H7:H8"/>
    <mergeCell ref="C9:C18"/>
    <mergeCell ref="D9:E9"/>
    <mergeCell ref="D10:E10"/>
    <mergeCell ref="D11:E11"/>
    <mergeCell ref="D12:E12"/>
    <mergeCell ref="D22:E22"/>
    <mergeCell ref="B23:B25"/>
    <mergeCell ref="D23:E25"/>
    <mergeCell ref="D16:E16"/>
    <mergeCell ref="D17:E18"/>
    <mergeCell ref="C19:C25"/>
    <mergeCell ref="D19:E19"/>
    <mergeCell ref="D20:E20"/>
    <mergeCell ref="C37:G37"/>
    <mergeCell ref="G7:G8"/>
    <mergeCell ref="G3:G4"/>
    <mergeCell ref="C26:C30"/>
    <mergeCell ref="D26:E26"/>
    <mergeCell ref="B27:B29"/>
    <mergeCell ref="D27:E29"/>
    <mergeCell ref="D30:E30"/>
    <mergeCell ref="C35:E35"/>
    <mergeCell ref="D21:E21"/>
  </mergeCells>
  <dataValidations count="1">
    <dataValidation type="list" allowBlank="1" showInputMessage="1" showErrorMessage="1" sqref="G35">
      <formula1>$K$35:$K$37</formula1>
    </dataValidation>
  </dataValidations>
  <printOptions horizontalCentered="1"/>
  <pageMargins left="0" right="0" top="0" bottom="0" header="0" footer="0"/>
  <pageSetup horizontalDpi="600" verticalDpi="600" orientation="portrait" paperSize="9" scale="47" r:id="rId2"/>
  <drawing r:id="rId1"/>
</worksheet>
</file>

<file path=xl/worksheets/sheet8.xml><?xml version="1.0" encoding="utf-8"?>
<worksheet xmlns="http://schemas.openxmlformats.org/spreadsheetml/2006/main" xmlns:r="http://schemas.openxmlformats.org/officeDocument/2006/relationships">
  <dimension ref="B2:AR75"/>
  <sheetViews>
    <sheetView view="pageBreakPreview" zoomScaleSheetLayoutView="100" zoomScalePageLayoutView="0" workbookViewId="0" topLeftCell="A1">
      <selection activeCell="P50" sqref="P50"/>
    </sheetView>
  </sheetViews>
  <sheetFormatPr defaultColWidth="9.00390625" defaultRowHeight="13.5"/>
  <cols>
    <col min="1" max="1" width="3.625" style="0" customWidth="1"/>
    <col min="2" max="22" width="2.50390625" style="0" customWidth="1"/>
    <col min="23" max="23" width="34.625" style="0" customWidth="1"/>
    <col min="24" max="25" width="2.50390625" style="0" customWidth="1"/>
    <col min="26" max="26" width="4.375" style="0" customWidth="1"/>
  </cols>
  <sheetData>
    <row r="1" ht="13.5" thickBot="1"/>
    <row r="2" spans="2:25" ht="12.75">
      <c r="B2" s="508" t="s">
        <v>176</v>
      </c>
      <c r="C2" s="509"/>
      <c r="D2" s="509"/>
      <c r="E2" s="509"/>
      <c r="F2" s="509"/>
      <c r="G2" s="509"/>
      <c r="H2" s="509"/>
      <c r="I2" s="509"/>
      <c r="J2" s="510"/>
      <c r="K2" s="1"/>
      <c r="L2" s="1"/>
      <c r="M2" s="1"/>
      <c r="N2" s="1"/>
      <c r="O2" s="1"/>
      <c r="P2" s="1"/>
      <c r="Q2" s="1"/>
      <c r="R2" s="28"/>
      <c r="S2" s="1"/>
      <c r="T2" s="1"/>
      <c r="U2" s="1"/>
      <c r="V2" s="1"/>
      <c r="W2" s="61"/>
      <c r="X2" s="28"/>
      <c r="Y2" s="28"/>
    </row>
    <row r="3" spans="2:25" ht="12.75">
      <c r="B3" s="511"/>
      <c r="C3" s="512"/>
      <c r="D3" s="512"/>
      <c r="E3" s="512"/>
      <c r="F3" s="512"/>
      <c r="G3" s="512"/>
      <c r="H3" s="512"/>
      <c r="I3" s="512"/>
      <c r="J3" s="513"/>
      <c r="K3" s="1"/>
      <c r="L3" s="1"/>
      <c r="M3" s="1"/>
      <c r="N3" s="1"/>
      <c r="O3" s="1"/>
      <c r="P3" s="1"/>
      <c r="Q3" s="1"/>
      <c r="R3" s="28"/>
      <c r="S3" s="1"/>
      <c r="T3" s="1"/>
      <c r="U3" s="1"/>
      <c r="V3" s="1"/>
      <c r="W3" s="62"/>
      <c r="X3" s="28"/>
      <c r="Y3" s="28"/>
    </row>
    <row r="4" spans="2:25" ht="13.5" thickBot="1">
      <c r="B4" s="514"/>
      <c r="C4" s="515"/>
      <c r="D4" s="515"/>
      <c r="E4" s="515"/>
      <c r="F4" s="515"/>
      <c r="G4" s="515"/>
      <c r="H4" s="515"/>
      <c r="I4" s="515"/>
      <c r="J4" s="516"/>
      <c r="K4" s="1"/>
      <c r="L4" s="1"/>
      <c r="M4" s="1"/>
      <c r="N4" s="1"/>
      <c r="O4" s="1"/>
      <c r="P4" s="1"/>
      <c r="Q4" s="1"/>
      <c r="R4" s="28"/>
      <c r="S4" s="1"/>
      <c r="T4" s="1"/>
      <c r="U4" s="1"/>
      <c r="V4" s="1"/>
      <c r="W4" s="63"/>
      <c r="X4" s="28"/>
      <c r="Y4" s="28"/>
    </row>
    <row r="5" spans="2:25" ht="12.75">
      <c r="B5" s="1"/>
      <c r="C5" s="1"/>
      <c r="D5" s="1"/>
      <c r="E5" s="1"/>
      <c r="F5" s="1"/>
      <c r="G5" s="1"/>
      <c r="H5" s="1"/>
      <c r="I5" s="1"/>
      <c r="J5" s="1"/>
      <c r="K5" s="1"/>
      <c r="L5" s="1"/>
      <c r="M5" s="1"/>
      <c r="N5" s="1"/>
      <c r="O5" s="1"/>
      <c r="P5" s="1"/>
      <c r="Q5" s="1"/>
      <c r="R5" s="28"/>
      <c r="S5" s="1"/>
      <c r="T5" s="1"/>
      <c r="U5" s="1"/>
      <c r="V5" s="1"/>
      <c r="W5" s="1"/>
      <c r="X5" s="1"/>
      <c r="Y5" s="1"/>
    </row>
    <row r="6" spans="2:25" ht="12.75">
      <c r="B6" s="522" t="s">
        <v>176</v>
      </c>
      <c r="C6" s="522"/>
      <c r="D6" s="522"/>
      <c r="E6" s="522"/>
      <c r="F6" s="522"/>
      <c r="G6" s="522"/>
      <c r="H6" s="522"/>
      <c r="I6" s="522"/>
      <c r="J6" s="522"/>
      <c r="K6" s="522"/>
      <c r="L6" s="522"/>
      <c r="M6" s="522"/>
      <c r="N6" s="522"/>
      <c r="O6" s="522"/>
      <c r="P6" s="522"/>
      <c r="Q6" s="522"/>
      <c r="R6" s="522"/>
      <c r="S6" s="522"/>
      <c r="T6" s="522"/>
      <c r="U6" s="522"/>
      <c r="V6" s="522"/>
      <c r="W6" s="522"/>
      <c r="X6" s="522"/>
      <c r="Y6" s="522"/>
    </row>
    <row r="7" spans="2:25" ht="12.75">
      <c r="B7" s="522"/>
      <c r="C7" s="522"/>
      <c r="D7" s="522"/>
      <c r="E7" s="522"/>
      <c r="F7" s="522"/>
      <c r="G7" s="522"/>
      <c r="H7" s="522"/>
      <c r="I7" s="522"/>
      <c r="J7" s="522"/>
      <c r="K7" s="522"/>
      <c r="L7" s="522"/>
      <c r="M7" s="522"/>
      <c r="N7" s="522"/>
      <c r="O7" s="522"/>
      <c r="P7" s="522"/>
      <c r="Q7" s="522"/>
      <c r="R7" s="522"/>
      <c r="S7" s="522"/>
      <c r="T7" s="522"/>
      <c r="U7" s="522"/>
      <c r="V7" s="522"/>
      <c r="W7" s="522"/>
      <c r="X7" s="522"/>
      <c r="Y7" s="522"/>
    </row>
    <row r="8" spans="2:25" ht="12.75">
      <c r="B8" s="1"/>
      <c r="C8" s="1"/>
      <c r="D8" s="1"/>
      <c r="E8" s="1"/>
      <c r="F8" s="1"/>
      <c r="G8" s="1"/>
      <c r="H8" s="1"/>
      <c r="I8" s="1"/>
      <c r="J8" s="1"/>
      <c r="K8" s="1"/>
      <c r="L8" s="1"/>
      <c r="M8" s="1"/>
      <c r="N8" s="1"/>
      <c r="O8" s="1"/>
      <c r="P8" s="1"/>
      <c r="Q8" s="1"/>
      <c r="R8" s="1"/>
      <c r="S8" s="1"/>
      <c r="T8" s="1"/>
      <c r="U8" s="1"/>
      <c r="V8" s="1"/>
      <c r="W8" s="1"/>
      <c r="X8" s="1"/>
      <c r="Y8" s="1"/>
    </row>
    <row r="9" spans="2:25" ht="12.75">
      <c r="B9" s="1" t="s">
        <v>177</v>
      </c>
      <c r="C9" s="1"/>
      <c r="D9" s="1"/>
      <c r="E9" s="1"/>
      <c r="F9" s="1"/>
      <c r="G9" s="1"/>
      <c r="H9" s="1"/>
      <c r="I9" s="1"/>
      <c r="J9" s="1"/>
      <c r="K9" s="1"/>
      <c r="L9" s="1"/>
      <c r="M9" s="1"/>
      <c r="N9" s="1"/>
      <c r="O9" s="1"/>
      <c r="P9" s="1"/>
      <c r="Q9" s="1"/>
      <c r="R9" s="1"/>
      <c r="S9" s="1"/>
      <c r="T9" s="1"/>
      <c r="U9" s="1"/>
      <c r="V9" s="1"/>
      <c r="W9" s="61"/>
      <c r="X9" s="28"/>
      <c r="Y9" s="28"/>
    </row>
    <row r="10" spans="2:25" ht="12.75">
      <c r="B10" s="1"/>
      <c r="C10" s="1"/>
      <c r="D10" s="1"/>
      <c r="E10" s="1"/>
      <c r="F10" s="1"/>
      <c r="G10" s="1"/>
      <c r="H10" s="1"/>
      <c r="I10" s="1"/>
      <c r="J10" s="1"/>
      <c r="K10" s="1"/>
      <c r="L10" s="1"/>
      <c r="M10" s="1"/>
      <c r="N10" s="1"/>
      <c r="O10" s="1"/>
      <c r="P10" s="1"/>
      <c r="Q10" s="1"/>
      <c r="R10" s="1"/>
      <c r="S10" s="1"/>
      <c r="T10" s="1"/>
      <c r="U10" s="1"/>
      <c r="V10" s="1"/>
      <c r="W10" s="62"/>
      <c r="X10" s="28"/>
      <c r="Y10" s="28"/>
    </row>
    <row r="11" spans="2:44" ht="34.5" customHeight="1">
      <c r="B11" s="653" t="s">
        <v>167</v>
      </c>
      <c r="C11" s="654"/>
      <c r="D11" s="654"/>
      <c r="E11" s="654"/>
      <c r="F11" s="654"/>
      <c r="G11" s="654"/>
      <c r="H11" s="654"/>
      <c r="I11" s="654"/>
      <c r="J11" s="654"/>
      <c r="K11" s="654"/>
      <c r="L11" s="654"/>
      <c r="M11" s="654"/>
      <c r="N11" s="654"/>
      <c r="O11" s="654"/>
      <c r="P11" s="655"/>
      <c r="Q11" s="656" t="s">
        <v>678</v>
      </c>
      <c r="R11" s="657"/>
      <c r="S11" s="657"/>
      <c r="T11" s="657"/>
      <c r="U11" s="657"/>
      <c r="V11" s="657"/>
      <c r="W11" s="657"/>
      <c r="X11" s="657"/>
      <c r="Y11" s="658"/>
      <c r="AR11" t="s">
        <v>170</v>
      </c>
    </row>
    <row r="12" spans="2:44" ht="34.5" customHeight="1">
      <c r="B12" s="653" t="s">
        <v>238</v>
      </c>
      <c r="C12" s="654"/>
      <c r="D12" s="654"/>
      <c r="E12" s="654"/>
      <c r="F12" s="654"/>
      <c r="G12" s="654"/>
      <c r="H12" s="654"/>
      <c r="I12" s="654"/>
      <c r="J12" s="654"/>
      <c r="K12" s="654"/>
      <c r="L12" s="654"/>
      <c r="M12" s="654"/>
      <c r="N12" s="654"/>
      <c r="O12" s="654"/>
      <c r="P12" s="655"/>
      <c r="Q12" s="656" t="s">
        <v>679</v>
      </c>
      <c r="R12" s="657"/>
      <c r="S12" s="657"/>
      <c r="T12" s="657"/>
      <c r="U12" s="657"/>
      <c r="V12" s="657"/>
      <c r="W12" s="657"/>
      <c r="X12" s="657"/>
      <c r="Y12" s="658"/>
      <c r="AC12" s="465" t="s">
        <v>504</v>
      </c>
      <c r="AD12" s="465"/>
      <c r="AR12" t="s">
        <v>171</v>
      </c>
    </row>
    <row r="13" spans="2:30" ht="34.5" customHeight="1">
      <c r="B13" s="659" t="s">
        <v>169</v>
      </c>
      <c r="C13" s="654"/>
      <c r="D13" s="654"/>
      <c r="E13" s="654"/>
      <c r="F13" s="654"/>
      <c r="G13" s="654"/>
      <c r="H13" s="654"/>
      <c r="I13" s="654"/>
      <c r="J13" s="654"/>
      <c r="K13" s="654"/>
      <c r="L13" s="654"/>
      <c r="M13" s="654"/>
      <c r="N13" s="654"/>
      <c r="O13" s="654"/>
      <c r="P13" s="655"/>
      <c r="Q13" s="662">
        <v>100</v>
      </c>
      <c r="R13" s="662"/>
      <c r="S13" s="662"/>
      <c r="T13" s="662"/>
      <c r="U13" s="662"/>
      <c r="V13" s="662"/>
      <c r="W13" s="662"/>
      <c r="X13" s="663" t="s">
        <v>172</v>
      </c>
      <c r="Y13" s="663"/>
      <c r="AC13" s="465" t="s">
        <v>505</v>
      </c>
      <c r="AD13" s="465"/>
    </row>
    <row r="14" spans="2:30" ht="34.5" customHeight="1" hidden="1">
      <c r="B14" s="660" t="s">
        <v>239</v>
      </c>
      <c r="C14" s="660"/>
      <c r="D14" s="660"/>
      <c r="E14" s="660"/>
      <c r="F14" s="660"/>
      <c r="G14" s="660"/>
      <c r="H14" s="660"/>
      <c r="I14" s="660"/>
      <c r="J14" s="660"/>
      <c r="K14" s="660"/>
      <c r="L14" s="660"/>
      <c r="M14" s="660"/>
      <c r="N14" s="660"/>
      <c r="O14" s="660"/>
      <c r="P14" s="660"/>
      <c r="Q14" s="660" t="s">
        <v>3</v>
      </c>
      <c r="R14" s="660"/>
      <c r="S14" s="660"/>
      <c r="T14" s="660"/>
      <c r="U14" s="660"/>
      <c r="V14" s="660"/>
      <c r="W14" s="660"/>
      <c r="X14" s="661"/>
      <c r="Y14" s="661"/>
      <c r="AC14" s="465"/>
      <c r="AD14" s="465"/>
    </row>
    <row r="15" spans="29:36" ht="12.75">
      <c r="AC15" s="465"/>
      <c r="AD15" s="465"/>
      <c r="AJ15" s="481"/>
    </row>
    <row r="16" spans="2:31" ht="12.75" hidden="1">
      <c r="B16" s="1" t="s">
        <v>37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t="12.75" hidden="1">
      <c r="B17" s="1"/>
      <c r="C17" s="1" t="s">
        <v>240</v>
      </c>
      <c r="D17" s="1"/>
      <c r="E17" s="15" t="s">
        <v>241</v>
      </c>
      <c r="F17" s="15"/>
      <c r="G17" s="15"/>
      <c r="H17" s="15"/>
      <c r="I17" s="15"/>
      <c r="J17" s="15"/>
      <c r="K17" s="15"/>
      <c r="L17" s="15"/>
      <c r="M17" s="15"/>
      <c r="N17" s="15"/>
      <c r="O17" s="15"/>
      <c r="P17" s="15"/>
      <c r="Q17" s="15"/>
      <c r="R17" s="15"/>
      <c r="S17" s="15"/>
      <c r="T17" s="15"/>
      <c r="U17" s="15"/>
      <c r="V17" s="15"/>
      <c r="W17" s="1"/>
      <c r="X17" s="1"/>
      <c r="Y17" s="1"/>
      <c r="Z17" s="1"/>
      <c r="AA17" s="1"/>
      <c r="AB17" s="1"/>
      <c r="AC17" s="1"/>
      <c r="AD17" s="1"/>
      <c r="AE17" s="1"/>
    </row>
    <row r="18" ht="12.75" hidden="1"/>
    <row r="19" ht="12.75" hidden="1"/>
    <row r="20" spans="2:31" ht="12.75" hidden="1">
      <c r="B20" s="1" t="s">
        <v>242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t="12.75" hidden="1">
      <c r="B21" s="1"/>
      <c r="C21" s="1"/>
      <c r="D21" s="1"/>
      <c r="E21" s="15"/>
      <c r="F21" s="15"/>
      <c r="G21" s="15"/>
      <c r="H21" s="15"/>
      <c r="I21" s="15"/>
      <c r="J21" s="15"/>
      <c r="K21" s="15"/>
      <c r="L21" s="15"/>
      <c r="M21" s="15"/>
      <c r="N21" s="15"/>
      <c r="O21" s="15"/>
      <c r="P21" s="15"/>
      <c r="Q21" s="15"/>
      <c r="R21" s="15"/>
      <c r="S21" s="15"/>
      <c r="T21" s="15"/>
      <c r="U21" s="15"/>
      <c r="V21" s="15"/>
      <c r="W21" s="1"/>
      <c r="X21" s="1"/>
      <c r="Y21" s="1"/>
      <c r="Z21" s="1"/>
      <c r="AA21" s="1"/>
      <c r="AB21" s="1"/>
      <c r="AC21" s="1"/>
      <c r="AD21" s="1"/>
      <c r="AE21" s="1"/>
    </row>
    <row r="22" ht="12.75" hidden="1"/>
    <row r="23" ht="12.75" hidden="1"/>
    <row r="24" ht="12.75" hidden="1"/>
    <row r="25" ht="13.5" customHeight="1" hidden="1"/>
    <row r="26" ht="12.75" customHeight="1" hidden="1"/>
    <row r="27" ht="12.75" customHeight="1" hidden="1"/>
    <row r="28" ht="12.75" hidden="1"/>
    <row r="29" ht="12.75" hidden="1"/>
    <row r="30" ht="13.5" customHeight="1" hidden="1"/>
    <row r="31" ht="12.75" hidden="1"/>
    <row r="32" ht="13.5" customHeight="1" hidden="1"/>
    <row r="33" ht="12.75" hidden="1"/>
    <row r="34" ht="12.75" hidden="1"/>
    <row r="35" ht="12.75" hidden="1"/>
    <row r="36" ht="12.75" hidden="1"/>
    <row r="37" ht="12.75" hidden="1"/>
    <row r="38" ht="12.75" hidden="1"/>
    <row r="39" ht="12.75" hidden="1"/>
    <row r="40" ht="12.75" hidden="1"/>
    <row r="41" ht="12.75" hidden="1"/>
    <row r="42" ht="12.75" hidden="1"/>
    <row r="62" spans="4:23" ht="12.75">
      <c r="D62" s="465" t="s">
        <v>167</v>
      </c>
      <c r="E62" s="465"/>
      <c r="F62" s="465"/>
      <c r="G62" s="465"/>
      <c r="H62" s="465"/>
      <c r="I62" s="465"/>
      <c r="J62" s="465"/>
      <c r="K62" s="465"/>
      <c r="L62" s="465"/>
      <c r="M62" s="465"/>
      <c r="N62" s="465"/>
      <c r="O62" s="465"/>
      <c r="P62" s="465"/>
      <c r="Q62" s="465"/>
      <c r="R62" s="465"/>
      <c r="S62" s="465"/>
      <c r="T62" s="465"/>
      <c r="U62" s="465"/>
      <c r="V62" s="465"/>
      <c r="W62" s="465"/>
    </row>
    <row r="63" spans="4:23" ht="12.75">
      <c r="D63" s="465" t="s">
        <v>168</v>
      </c>
      <c r="E63" s="465" t="s">
        <v>170</v>
      </c>
      <c r="F63" s="465"/>
      <c r="G63" s="465" t="s">
        <v>171</v>
      </c>
      <c r="H63" s="465"/>
      <c r="I63" s="465"/>
      <c r="J63" s="465"/>
      <c r="K63" s="465"/>
      <c r="L63" s="465"/>
      <c r="M63" s="465"/>
      <c r="N63" s="465"/>
      <c r="O63" s="465"/>
      <c r="P63" s="465"/>
      <c r="Q63" s="465"/>
      <c r="R63" s="465"/>
      <c r="S63" s="465"/>
      <c r="T63" s="465"/>
      <c r="U63" s="465"/>
      <c r="V63" s="465"/>
      <c r="W63" s="465"/>
    </row>
    <row r="64" spans="4:23" ht="12.75">
      <c r="D64" s="465" t="s">
        <v>169</v>
      </c>
      <c r="E64" s="465"/>
      <c r="F64" s="465" t="s">
        <v>172</v>
      </c>
      <c r="G64" s="465"/>
      <c r="H64" s="465"/>
      <c r="I64" s="465"/>
      <c r="J64" s="465"/>
      <c r="K64" s="465"/>
      <c r="L64" s="465"/>
      <c r="M64" s="465"/>
      <c r="N64" s="465"/>
      <c r="O64" s="465"/>
      <c r="P64" s="465"/>
      <c r="Q64" s="465"/>
      <c r="R64" s="465"/>
      <c r="S64" s="465"/>
      <c r="T64" s="465"/>
      <c r="U64" s="465"/>
      <c r="V64" s="465"/>
      <c r="W64" s="465"/>
    </row>
    <row r="65" spans="4:23" ht="12.75">
      <c r="D65" s="465"/>
      <c r="E65" s="465"/>
      <c r="F65" s="465"/>
      <c r="G65" s="465"/>
      <c r="H65" s="465"/>
      <c r="I65" s="465"/>
      <c r="J65" s="465"/>
      <c r="K65" s="465"/>
      <c r="L65" s="465"/>
      <c r="M65" s="465"/>
      <c r="N65" s="465"/>
      <c r="O65" s="465"/>
      <c r="P65" s="465"/>
      <c r="Q65" s="465"/>
      <c r="R65" s="465"/>
      <c r="S65" s="465"/>
      <c r="T65" s="465"/>
      <c r="U65" s="465"/>
      <c r="V65" s="465"/>
      <c r="W65" s="465"/>
    </row>
    <row r="66" spans="4:23" ht="12.75">
      <c r="D66" s="465"/>
      <c r="E66" s="465"/>
      <c r="F66" s="465"/>
      <c r="G66" s="465"/>
      <c r="H66" s="465"/>
      <c r="I66" s="465"/>
      <c r="J66" s="465"/>
      <c r="K66" s="465"/>
      <c r="L66" s="465"/>
      <c r="M66" s="465"/>
      <c r="N66" s="465"/>
      <c r="O66" s="465"/>
      <c r="P66" s="465"/>
      <c r="Q66" s="465"/>
      <c r="R66" s="465"/>
      <c r="S66" s="465"/>
      <c r="T66" s="465"/>
      <c r="U66" s="465"/>
      <c r="V66" s="465"/>
      <c r="W66" s="465"/>
    </row>
    <row r="67" spans="4:23" ht="12.75">
      <c r="D67" s="465" t="s">
        <v>173</v>
      </c>
      <c r="E67" s="465"/>
      <c r="F67" s="465"/>
      <c r="G67" s="465"/>
      <c r="H67" s="465"/>
      <c r="I67" s="465"/>
      <c r="J67" s="465"/>
      <c r="K67" s="465"/>
      <c r="L67" s="465"/>
      <c r="M67" s="465"/>
      <c r="N67" s="465"/>
      <c r="O67" s="465"/>
      <c r="P67" s="465"/>
      <c r="Q67" s="465"/>
      <c r="R67" s="465"/>
      <c r="S67" s="465"/>
      <c r="T67" s="465"/>
      <c r="U67" s="465"/>
      <c r="V67" s="465"/>
      <c r="W67" s="465"/>
    </row>
    <row r="68" spans="4:23" ht="12.75">
      <c r="D68" s="465"/>
      <c r="E68" s="465"/>
      <c r="F68" s="465"/>
      <c r="G68" s="465"/>
      <c r="H68" s="465"/>
      <c r="I68" s="465"/>
      <c r="J68" s="465"/>
      <c r="K68" s="465"/>
      <c r="L68" s="465"/>
      <c r="M68" s="465"/>
      <c r="N68" s="465"/>
      <c r="O68" s="465"/>
      <c r="P68" s="465"/>
      <c r="Q68" s="465"/>
      <c r="R68" s="465"/>
      <c r="S68" s="465"/>
      <c r="T68" s="465"/>
      <c r="U68" s="465"/>
      <c r="V68" s="465"/>
      <c r="W68" s="465"/>
    </row>
    <row r="69" spans="4:23" ht="12.75">
      <c r="D69" s="465" t="s">
        <v>174</v>
      </c>
      <c r="E69" s="465"/>
      <c r="F69" s="465"/>
      <c r="G69" s="465"/>
      <c r="H69" s="465"/>
      <c r="I69" s="465"/>
      <c r="J69" s="465"/>
      <c r="K69" s="465"/>
      <c r="L69" s="465"/>
      <c r="M69" s="465"/>
      <c r="N69" s="465"/>
      <c r="O69" s="465"/>
      <c r="P69" s="465"/>
      <c r="Q69" s="465"/>
      <c r="R69" s="465"/>
      <c r="S69" s="465"/>
      <c r="T69" s="465"/>
      <c r="U69" s="465"/>
      <c r="V69" s="465"/>
      <c r="W69" s="465"/>
    </row>
    <row r="70" spans="4:23" ht="12.75">
      <c r="D70" s="465"/>
      <c r="E70" s="465"/>
      <c r="F70" s="465"/>
      <c r="G70" s="465"/>
      <c r="H70" s="465"/>
      <c r="I70" s="465"/>
      <c r="J70" s="465"/>
      <c r="K70" s="465"/>
      <c r="L70" s="465"/>
      <c r="M70" s="465"/>
      <c r="N70" s="465"/>
      <c r="O70" s="465"/>
      <c r="P70" s="465"/>
      <c r="Q70" s="465"/>
      <c r="R70" s="465"/>
      <c r="S70" s="465"/>
      <c r="T70" s="465"/>
      <c r="U70" s="465"/>
      <c r="V70" s="465"/>
      <c r="W70" s="465"/>
    </row>
    <row r="71" spans="4:23" ht="12.75">
      <c r="D71" s="465"/>
      <c r="E71" s="465"/>
      <c r="F71" s="465"/>
      <c r="G71" s="465"/>
      <c r="H71" s="465"/>
      <c r="I71" s="465"/>
      <c r="J71" s="465"/>
      <c r="K71" s="465"/>
      <c r="L71" s="465"/>
      <c r="M71" s="465"/>
      <c r="N71" s="465"/>
      <c r="O71" s="465"/>
      <c r="P71" s="465"/>
      <c r="Q71" s="465"/>
      <c r="R71" s="465"/>
      <c r="S71" s="465"/>
      <c r="T71" s="465"/>
      <c r="U71" s="465"/>
      <c r="V71" s="465"/>
      <c r="W71" s="465"/>
    </row>
    <row r="72" spans="4:23" ht="12.75">
      <c r="D72" s="465"/>
      <c r="E72" s="465"/>
      <c r="F72" s="465"/>
      <c r="G72" s="465"/>
      <c r="H72" s="465"/>
      <c r="I72" s="465"/>
      <c r="J72" s="465"/>
      <c r="K72" s="465"/>
      <c r="L72" s="465"/>
      <c r="M72" s="465"/>
      <c r="N72" s="465"/>
      <c r="O72" s="465"/>
      <c r="P72" s="465"/>
      <c r="Q72" s="465"/>
      <c r="R72" s="465"/>
      <c r="S72" s="465"/>
      <c r="T72" s="465"/>
      <c r="U72" s="465"/>
      <c r="V72" s="465"/>
      <c r="W72" s="465"/>
    </row>
    <row r="73" spans="4:23" ht="12.75">
      <c r="D73" s="465"/>
      <c r="E73" s="465"/>
      <c r="F73" s="465"/>
      <c r="G73" s="465"/>
      <c r="H73" s="465"/>
      <c r="I73" s="465"/>
      <c r="J73" s="465"/>
      <c r="K73" s="465"/>
      <c r="L73" s="465"/>
      <c r="M73" s="465"/>
      <c r="N73" s="465"/>
      <c r="O73" s="465"/>
      <c r="P73" s="465"/>
      <c r="Q73" s="465"/>
      <c r="R73" s="465"/>
      <c r="S73" s="465"/>
      <c r="T73" s="465"/>
      <c r="U73" s="465"/>
      <c r="V73" s="465"/>
      <c r="W73" s="465"/>
    </row>
    <row r="74" spans="4:23" ht="12.75">
      <c r="D74" s="465"/>
      <c r="E74" s="465"/>
      <c r="F74" s="465"/>
      <c r="G74" s="465"/>
      <c r="H74" s="465"/>
      <c r="I74" s="465"/>
      <c r="J74" s="465"/>
      <c r="K74" s="465"/>
      <c r="L74" s="465"/>
      <c r="M74" s="465"/>
      <c r="N74" s="465"/>
      <c r="O74" s="465"/>
      <c r="P74" s="465"/>
      <c r="Q74" s="465"/>
      <c r="R74" s="465"/>
      <c r="S74" s="465"/>
      <c r="T74" s="465"/>
      <c r="U74" s="465"/>
      <c r="V74" s="465"/>
      <c r="W74" s="465"/>
    </row>
    <row r="75" spans="4:23" ht="12.75">
      <c r="D75" s="465"/>
      <c r="E75" s="465"/>
      <c r="F75" s="465"/>
      <c r="G75" s="465"/>
      <c r="H75" s="465"/>
      <c r="I75" s="465"/>
      <c r="J75" s="465"/>
      <c r="K75" s="465"/>
      <c r="L75" s="465"/>
      <c r="M75" s="465"/>
      <c r="N75" s="465"/>
      <c r="O75" s="465"/>
      <c r="P75" s="465"/>
      <c r="Q75" s="465"/>
      <c r="R75" s="465"/>
      <c r="S75" s="465"/>
      <c r="T75" s="465"/>
      <c r="U75" s="465"/>
      <c r="V75" s="465"/>
      <c r="W75" s="465"/>
    </row>
  </sheetData>
  <sheetProtection password="CC3D" sheet="1"/>
  <mergeCells count="12">
    <mergeCell ref="B13:P13"/>
    <mergeCell ref="B14:P14"/>
    <mergeCell ref="Q14:W14"/>
    <mergeCell ref="X14:Y14"/>
    <mergeCell ref="Q13:W13"/>
    <mergeCell ref="X13:Y13"/>
    <mergeCell ref="B2:J4"/>
    <mergeCell ref="B6:Y7"/>
    <mergeCell ref="B11:P11"/>
    <mergeCell ref="B12:P12"/>
    <mergeCell ref="Q11:Y11"/>
    <mergeCell ref="Q12:Y12"/>
  </mergeCells>
  <dataValidations count="1">
    <dataValidation type="list" allowBlank="1" showInputMessage="1" showErrorMessage="1" sqref="Q12:Y12">
      <formula1>$AC$12:$AC$13</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AH26"/>
  <sheetViews>
    <sheetView view="pageBreakPreview" zoomScale="115" zoomScaleSheetLayoutView="115" zoomScalePageLayoutView="0" workbookViewId="0" topLeftCell="A1">
      <selection activeCell="R5" sqref="R5"/>
    </sheetView>
  </sheetViews>
  <sheetFormatPr defaultColWidth="9.00390625" defaultRowHeight="13.5"/>
  <cols>
    <col min="1" max="33" width="2.50390625" style="0" customWidth="1"/>
    <col min="34" max="34" width="7.125" style="0" customWidth="1"/>
  </cols>
  <sheetData>
    <row r="1" spans="1:33" ht="13.5" thickBot="1">
      <c r="A1" s="1"/>
      <c r="B1" s="1"/>
      <c r="C1" s="1"/>
      <c r="D1" s="1"/>
      <c r="E1" s="1"/>
      <c r="F1" s="1"/>
      <c r="G1" s="1"/>
      <c r="H1" s="1"/>
      <c r="I1" s="1"/>
      <c r="J1" s="1"/>
      <c r="K1" s="1"/>
      <c r="L1" s="1"/>
      <c r="M1" s="27"/>
      <c r="N1" s="27"/>
      <c r="O1" s="27"/>
      <c r="P1" s="27"/>
      <c r="Q1" s="27"/>
      <c r="R1" s="27"/>
      <c r="S1" s="27"/>
      <c r="T1" s="27"/>
      <c r="U1" s="27"/>
      <c r="V1" s="27"/>
      <c r="W1" s="27"/>
      <c r="X1" s="27"/>
      <c r="Y1" s="27"/>
      <c r="Z1" s="27"/>
      <c r="AA1" s="27"/>
      <c r="AB1" s="27"/>
      <c r="AC1" s="27"/>
      <c r="AD1" s="27"/>
      <c r="AE1" s="27"/>
      <c r="AF1" s="27"/>
      <c r="AG1" s="27"/>
    </row>
    <row r="2" spans="1:34" ht="19.5" customHeight="1">
      <c r="A2" s="1"/>
      <c r="B2" s="670" t="s">
        <v>601</v>
      </c>
      <c r="C2" s="509"/>
      <c r="D2" s="509"/>
      <c r="E2" s="509"/>
      <c r="F2" s="509"/>
      <c r="G2" s="509"/>
      <c r="H2" s="509"/>
      <c r="I2" s="509"/>
      <c r="J2" s="509"/>
      <c r="K2" s="509"/>
      <c r="L2" s="510"/>
      <c r="M2" s="27"/>
      <c r="N2" s="27"/>
      <c r="P2" s="36"/>
      <c r="Q2" s="36"/>
      <c r="R2" s="41" t="s">
        <v>602</v>
      </c>
      <c r="S2" s="34"/>
      <c r="T2" s="34"/>
      <c r="U2" s="34"/>
      <c r="V2" s="34"/>
      <c r="W2" s="34"/>
      <c r="X2" s="34"/>
      <c r="Y2" s="34"/>
      <c r="Z2" s="34"/>
      <c r="AA2" s="34"/>
      <c r="AB2" s="34"/>
      <c r="AC2" s="34"/>
      <c r="AD2" s="34"/>
      <c r="AE2" s="34"/>
      <c r="AF2" s="34"/>
      <c r="AG2" s="34"/>
      <c r="AH2" s="189"/>
    </row>
    <row r="3" spans="1:34" ht="19.5" customHeight="1" thickBot="1">
      <c r="A3" s="1"/>
      <c r="B3" s="511"/>
      <c r="C3" s="512"/>
      <c r="D3" s="512"/>
      <c r="E3" s="512"/>
      <c r="F3" s="512"/>
      <c r="G3" s="512"/>
      <c r="H3" s="512"/>
      <c r="I3" s="512"/>
      <c r="J3" s="512"/>
      <c r="K3" s="512"/>
      <c r="L3" s="513"/>
      <c r="M3" s="27"/>
      <c r="N3" s="27"/>
      <c r="P3" s="36"/>
      <c r="Q3" s="36"/>
      <c r="R3" s="42" t="s">
        <v>603</v>
      </c>
      <c r="S3" s="35"/>
      <c r="T3" s="35"/>
      <c r="U3" s="35"/>
      <c r="V3" s="35"/>
      <c r="W3" s="35"/>
      <c r="X3" s="35"/>
      <c r="Y3" s="35"/>
      <c r="Z3" s="35"/>
      <c r="AA3" s="35"/>
      <c r="AB3" s="35"/>
      <c r="AC3" s="35"/>
      <c r="AD3" s="35"/>
      <c r="AE3" s="35"/>
      <c r="AF3" s="35"/>
      <c r="AG3" s="35"/>
      <c r="AH3" s="190"/>
    </row>
    <row r="4" spans="1:33" ht="13.5" customHeight="1" thickBot="1">
      <c r="A4" s="1"/>
      <c r="B4" s="514"/>
      <c r="C4" s="515"/>
      <c r="D4" s="515"/>
      <c r="E4" s="515"/>
      <c r="F4" s="515"/>
      <c r="G4" s="515"/>
      <c r="H4" s="515"/>
      <c r="I4" s="515"/>
      <c r="J4" s="515"/>
      <c r="K4" s="515"/>
      <c r="L4" s="516"/>
      <c r="M4" s="27"/>
      <c r="N4" s="27"/>
      <c r="O4" s="27"/>
      <c r="P4" s="27"/>
      <c r="Q4" s="27"/>
      <c r="R4" s="27"/>
      <c r="S4" s="27"/>
      <c r="T4" s="27"/>
      <c r="U4" s="27"/>
      <c r="V4" s="27"/>
      <c r="W4" s="27"/>
      <c r="X4" s="27"/>
      <c r="Y4" s="27"/>
      <c r="Z4" s="27"/>
      <c r="AA4" s="27"/>
      <c r="AB4" s="27"/>
      <c r="AC4" s="27"/>
      <c r="AD4" s="27"/>
      <c r="AE4" s="27"/>
      <c r="AF4" s="27"/>
      <c r="AG4" s="27"/>
    </row>
    <row r="5" spans="1:33" ht="12.75">
      <c r="A5" s="1"/>
      <c r="B5" s="1"/>
      <c r="C5" s="1"/>
      <c r="D5" s="1"/>
      <c r="E5" s="1"/>
      <c r="F5" s="1"/>
      <c r="G5" s="1"/>
      <c r="H5" s="1"/>
      <c r="I5" s="1"/>
      <c r="J5" s="1"/>
      <c r="K5" s="1"/>
      <c r="L5" s="1"/>
      <c r="M5" s="27"/>
      <c r="N5" s="27"/>
      <c r="O5" s="27"/>
      <c r="P5" s="27"/>
      <c r="Q5" s="27"/>
      <c r="R5" s="27"/>
      <c r="S5" s="27"/>
      <c r="T5" s="27"/>
      <c r="U5" s="27"/>
      <c r="V5" s="27"/>
      <c r="W5" s="27"/>
      <c r="X5" s="27"/>
      <c r="Y5" s="27"/>
      <c r="Z5" s="27"/>
      <c r="AA5" s="27"/>
      <c r="AB5" s="27"/>
      <c r="AC5" s="27"/>
      <c r="AD5" s="27"/>
      <c r="AE5" s="27"/>
      <c r="AF5" s="27"/>
      <c r="AG5" s="27"/>
    </row>
    <row r="6" spans="1:33" ht="12.75">
      <c r="A6" s="1"/>
      <c r="B6" s="522" t="s">
        <v>76</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row>
    <row r="7" spans="1:33" ht="12.75">
      <c r="A7" s="1"/>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row>
    <row r="8" spans="1:33"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316"/>
      <c r="AG8" s="1"/>
    </row>
    <row r="9" spans="1:33" ht="13.5" thickBot="1">
      <c r="A9" s="1"/>
      <c r="B9" s="664" t="s">
        <v>122</v>
      </c>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1"/>
      <c r="AG9" s="1"/>
    </row>
    <row r="10" spans="1:33" ht="31.5" customHeight="1">
      <c r="A10" s="1"/>
      <c r="B10" s="665"/>
      <c r="C10" s="666"/>
      <c r="D10" s="666"/>
      <c r="E10" s="666"/>
      <c r="F10" s="666"/>
      <c r="G10" s="666"/>
      <c r="H10" s="666"/>
      <c r="I10" s="666"/>
      <c r="J10" s="666"/>
      <c r="K10" s="667" t="s">
        <v>450</v>
      </c>
      <c r="L10" s="667"/>
      <c r="M10" s="667"/>
      <c r="N10" s="667"/>
      <c r="O10" s="667"/>
      <c r="P10" s="667"/>
      <c r="Q10" s="667"/>
      <c r="R10" s="667" t="s">
        <v>451</v>
      </c>
      <c r="S10" s="667"/>
      <c r="T10" s="667"/>
      <c r="U10" s="667"/>
      <c r="V10" s="667"/>
      <c r="W10" s="667"/>
      <c r="X10" s="667"/>
      <c r="Y10" s="668" t="s">
        <v>23</v>
      </c>
      <c r="Z10" s="668"/>
      <c r="AA10" s="668"/>
      <c r="AB10" s="668"/>
      <c r="AC10" s="668"/>
      <c r="AD10" s="668"/>
      <c r="AE10" s="669"/>
      <c r="AF10" s="1"/>
      <c r="AG10" s="1"/>
    </row>
    <row r="11" spans="1:33" ht="31.5" customHeight="1">
      <c r="A11" s="1"/>
      <c r="B11" s="673" t="s">
        <v>27</v>
      </c>
      <c r="C11" s="674"/>
      <c r="D11" s="674"/>
      <c r="E11" s="674"/>
      <c r="F11" s="674"/>
      <c r="G11" s="674"/>
      <c r="H11" s="674"/>
      <c r="I11" s="674"/>
      <c r="J11" s="674"/>
      <c r="K11" s="675">
        <f>'2-1別1'!C5</f>
        <v>24.7</v>
      </c>
      <c r="L11" s="675"/>
      <c r="M11" s="675"/>
      <c r="N11" s="675"/>
      <c r="O11" s="675"/>
      <c r="P11" s="675"/>
      <c r="Q11" s="675"/>
      <c r="R11" s="675">
        <f>'2-1別1'!C6</f>
        <v>24.7</v>
      </c>
      <c r="S11" s="675"/>
      <c r="T11" s="675"/>
      <c r="U11" s="675"/>
      <c r="V11" s="675"/>
      <c r="W11" s="675"/>
      <c r="X11" s="675"/>
      <c r="Y11" s="676">
        <f>IF(ISERROR(R11/K11),0,ROUNDDOWN((R11/K11),3))</f>
        <v>1</v>
      </c>
      <c r="Z11" s="676"/>
      <c r="AA11" s="676"/>
      <c r="AB11" s="676"/>
      <c r="AC11" s="676"/>
      <c r="AD11" s="676"/>
      <c r="AE11" s="677"/>
      <c r="AF11" s="1"/>
      <c r="AG11" s="1"/>
    </row>
    <row r="12" spans="1:33" ht="31.5" customHeight="1" thickBot="1">
      <c r="A12" s="1"/>
      <c r="B12" s="678" t="s">
        <v>24</v>
      </c>
      <c r="C12" s="679"/>
      <c r="D12" s="679"/>
      <c r="E12" s="679"/>
      <c r="F12" s="679"/>
      <c r="G12" s="679"/>
      <c r="H12" s="679"/>
      <c r="I12" s="679"/>
      <c r="J12" s="679"/>
      <c r="K12" s="680" t="str">
        <f>IF(Y11&gt;=0.7,"算定可","算定不可")</f>
        <v>算定可</v>
      </c>
      <c r="L12" s="681"/>
      <c r="M12" s="681"/>
      <c r="N12" s="681"/>
      <c r="O12" s="681"/>
      <c r="P12" s="681"/>
      <c r="Q12" s="681"/>
      <c r="R12" s="681"/>
      <c r="S12" s="681"/>
      <c r="T12" s="681"/>
      <c r="U12" s="681"/>
      <c r="V12" s="681"/>
      <c r="W12" s="681"/>
      <c r="X12" s="681"/>
      <c r="Y12" s="681"/>
      <c r="Z12" s="681"/>
      <c r="AA12" s="681"/>
      <c r="AB12" s="681"/>
      <c r="AC12" s="681"/>
      <c r="AD12" s="681"/>
      <c r="AE12" s="682"/>
      <c r="AF12" s="1"/>
      <c r="AG12" s="1"/>
    </row>
    <row r="13" spans="1:33"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8.75">
      <c r="A14" s="1"/>
      <c r="B14" s="9"/>
      <c r="C14" s="9"/>
      <c r="D14" s="9"/>
      <c r="E14" s="9"/>
      <c r="F14" s="9"/>
      <c r="G14" s="9"/>
      <c r="H14" s="9"/>
      <c r="I14" s="9"/>
      <c r="J14" s="9"/>
      <c r="K14" s="10"/>
      <c r="L14" s="10"/>
      <c r="M14" s="10"/>
      <c r="N14" s="10"/>
      <c r="O14" s="10"/>
      <c r="P14" s="10"/>
      <c r="Q14" s="10"/>
      <c r="R14" s="10"/>
      <c r="S14" s="10"/>
      <c r="T14" s="10"/>
      <c r="U14" s="10"/>
      <c r="V14" s="10"/>
      <c r="W14" s="10"/>
      <c r="X14" s="10"/>
      <c r="Y14" s="10"/>
      <c r="Z14" s="10"/>
      <c r="AA14" s="10"/>
      <c r="AB14" s="10"/>
      <c r="AC14" s="10"/>
      <c r="AD14" s="10"/>
      <c r="AE14" s="10"/>
      <c r="AF14" s="1"/>
      <c r="AG14" s="1"/>
    </row>
    <row r="15" spans="1:33" ht="13.5" thickBot="1">
      <c r="A15" s="8"/>
      <c r="B15" s="1" t="s">
        <v>75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31.5" customHeight="1" thickBot="1">
      <c r="A16" s="1"/>
      <c r="B16" s="671" t="s">
        <v>18</v>
      </c>
      <c r="C16" s="672"/>
      <c r="D16" s="672"/>
      <c r="E16" s="672"/>
      <c r="F16" s="672"/>
      <c r="G16" s="672"/>
      <c r="H16" s="672"/>
      <c r="I16" s="672"/>
      <c r="J16" s="672"/>
      <c r="K16" s="23"/>
      <c r="L16" s="24"/>
      <c r="M16" s="24"/>
      <c r="N16" s="24"/>
      <c r="O16" s="24"/>
      <c r="P16" s="24"/>
      <c r="Q16" s="24"/>
      <c r="R16" s="24"/>
      <c r="S16" s="24"/>
      <c r="T16" s="24"/>
      <c r="U16" s="683">
        <f>IF(K12="算定可",2,0)</f>
        <v>2</v>
      </c>
      <c r="V16" s="683"/>
      <c r="W16" s="24"/>
      <c r="X16" s="24"/>
      <c r="Y16" s="24"/>
      <c r="Z16" s="24"/>
      <c r="AA16" s="24"/>
      <c r="AB16" s="24"/>
      <c r="AC16" s="24"/>
      <c r="AD16" s="24"/>
      <c r="AE16" s="25"/>
      <c r="AF16" s="1"/>
      <c r="AG16" s="1"/>
    </row>
    <row r="17" spans="1:33" ht="18.7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3" ht="12.75">
      <c r="A18" s="1"/>
      <c r="B18" s="1" t="s">
        <v>38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ht="12.75">
      <c r="A19" s="1"/>
      <c r="B19" s="1"/>
      <c r="C19" s="1" t="s">
        <v>0</v>
      </c>
      <c r="D19" s="1"/>
      <c r="E19" s="1" t="s">
        <v>332</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56"/>
    </row>
    <row r="20" spans="1:33" ht="12.75">
      <c r="A20" s="1"/>
      <c r="B20" s="1"/>
      <c r="C20" s="1" t="s">
        <v>0</v>
      </c>
      <c r="D20" s="1"/>
      <c r="E20" s="1" t="s">
        <v>71</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2.75">
      <c r="A21" s="1"/>
      <c r="B21" s="1"/>
      <c r="C21" s="1"/>
      <c r="D21" s="1" t="s">
        <v>72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2.75">
      <c r="A22" s="1"/>
      <c r="B22" s="1"/>
      <c r="C22" s="1" t="s">
        <v>0</v>
      </c>
      <c r="D22" s="1"/>
      <c r="E22" s="1" t="s">
        <v>449</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2.75">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3.5"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2:34" ht="30" customHeight="1">
      <c r="B25" s="307" t="s">
        <v>379</v>
      </c>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9"/>
      <c r="AB25" s="309"/>
      <c r="AC25" s="309"/>
      <c r="AD25" s="309"/>
      <c r="AE25" s="309"/>
      <c r="AF25" s="309"/>
      <c r="AG25" s="309"/>
      <c r="AH25" s="310"/>
    </row>
    <row r="26" spans="2:34" ht="30" customHeight="1" thickBot="1">
      <c r="B26" s="311"/>
      <c r="C26" s="312" t="s">
        <v>249</v>
      </c>
      <c r="D26" s="313"/>
      <c r="E26" s="312" t="s">
        <v>390</v>
      </c>
      <c r="F26" s="313"/>
      <c r="G26" s="313"/>
      <c r="H26" s="313"/>
      <c r="I26" s="313"/>
      <c r="J26" s="313"/>
      <c r="K26" s="313"/>
      <c r="L26" s="313"/>
      <c r="M26" s="313"/>
      <c r="N26" s="313"/>
      <c r="O26" s="313"/>
      <c r="P26" s="313"/>
      <c r="Q26" s="313"/>
      <c r="R26" s="313"/>
      <c r="S26" s="313"/>
      <c r="T26" s="313"/>
      <c r="U26" s="313"/>
      <c r="V26" s="313"/>
      <c r="W26" s="313"/>
      <c r="X26" s="313"/>
      <c r="Y26" s="313"/>
      <c r="Z26" s="313"/>
      <c r="AA26" s="314"/>
      <c r="AB26" s="314"/>
      <c r="AC26" s="314"/>
      <c r="AD26" s="314"/>
      <c r="AE26" s="314"/>
      <c r="AF26" s="314"/>
      <c r="AG26" s="314"/>
      <c r="AH26" s="315"/>
    </row>
  </sheetData>
  <sheetProtection password="CC3D" sheet="1" selectLockedCells="1"/>
  <mergeCells count="15">
    <mergeCell ref="B16:J16"/>
    <mergeCell ref="B11:J11"/>
    <mergeCell ref="K11:Q11"/>
    <mergeCell ref="R11:X11"/>
    <mergeCell ref="Y11:AE11"/>
    <mergeCell ref="B12:J12"/>
    <mergeCell ref="K12:AE12"/>
    <mergeCell ref="U16:V16"/>
    <mergeCell ref="B9:AE9"/>
    <mergeCell ref="B10:J10"/>
    <mergeCell ref="K10:Q10"/>
    <mergeCell ref="R10:X10"/>
    <mergeCell ref="Y10:AE10"/>
    <mergeCell ref="B2:L4"/>
    <mergeCell ref="B6:AG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2021-05-19T03:24:04Z</cp:lastPrinted>
  <dcterms:created xsi:type="dcterms:W3CDTF">2011-03-22T23:59:46Z</dcterms:created>
  <dcterms:modified xsi:type="dcterms:W3CDTF">2021-05-21T11:01:00Z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